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poregon.sharepoint.com/sites/ROCCAdmin/Shared Documents/HUD NOFO 2024 - 25/Application Documents/"/>
    </mc:Choice>
  </mc:AlternateContent>
  <xr:revisionPtr revIDLastSave="91" documentId="8_{659F9761-E75C-49A9-86CD-B5A88A403970}" xr6:coauthVersionLast="47" xr6:coauthVersionMax="47" xr10:uidLastSave="{EAD14C32-12E5-4086-B5C6-79F81A935BD1}"/>
  <bookViews>
    <workbookView xWindow="-28020" yWindow="75" windowWidth="26220" windowHeight="14955" xr2:uid="{77A01D68-A392-44F5-BA1C-0938B93A412A}"/>
  </bookViews>
  <sheets>
    <sheet name="Renewal Application" sheetId="1" r:id="rId1"/>
    <sheet name="Performance Scoring" sheetId="3" r:id="rId2"/>
    <sheet name="Narrative Scoring" sheetId="4" r:id="rId3"/>
    <sheet name="Final Score Cover Sheet" sheetId="7" r:id="rId4"/>
  </sheets>
  <definedNames>
    <definedName name="OLE_LINK1" localSheetId="3">'Final Score Cover Sheet'!#REF!</definedName>
    <definedName name="OLE_LINK1" localSheetId="0">'Renewal Application'!$C$23</definedName>
    <definedName name="_xlnm.Print_Area" localSheetId="3">'Final Score Cover Sheet'!$B$1:$H$9</definedName>
    <definedName name="_xlnm.Print_Area" localSheetId="1">'Performance Scoring'!$A$1:$F$109</definedName>
    <definedName name="_xlnm.Print_Area" localSheetId="0">'Renewal Application'!$B$1:$H$111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I24" i="1"/>
  <c r="I25" i="1"/>
  <c r="I26" i="1"/>
  <c r="I27" i="1"/>
  <c r="I28" i="1"/>
  <c r="I22" i="1"/>
  <c r="D35" i="3"/>
  <c r="D34" i="3"/>
  <c r="E86" i="1"/>
  <c r="D39" i="3" s="1"/>
  <c r="D38" i="3" l="1"/>
  <c r="E43" i="3"/>
  <c r="E50" i="3"/>
  <c r="D90" i="1" l="1"/>
  <c r="D89" i="1"/>
  <c r="D91" i="1" s="1"/>
  <c r="B5" i="3" l="1"/>
  <c r="C7" i="7" l="1"/>
  <c r="C8" i="7"/>
  <c r="G6" i="7"/>
  <c r="F4" i="7"/>
  <c r="C6" i="7"/>
  <c r="C4" i="7"/>
  <c r="C3" i="7"/>
  <c r="M102" i="1"/>
  <c r="E56" i="3"/>
  <c r="K103" i="1"/>
  <c r="L103" i="1" s="1"/>
  <c r="K104" i="1"/>
  <c r="L104" i="1" s="1"/>
  <c r="K105" i="1"/>
  <c r="L105" i="1" s="1"/>
  <c r="K106" i="1"/>
  <c r="L106" i="1" s="1"/>
  <c r="K107" i="1"/>
  <c r="L107" i="1" s="1"/>
  <c r="K108" i="1"/>
  <c r="L108" i="1" s="1"/>
  <c r="K109" i="1"/>
  <c r="L109" i="1" s="1"/>
  <c r="K110" i="1"/>
  <c r="L110" i="1" s="1"/>
  <c r="K111" i="1"/>
  <c r="L111" i="1" s="1"/>
  <c r="K102" i="1"/>
  <c r="L102" i="1" s="1"/>
  <c r="K68" i="1"/>
  <c r="D31" i="3" s="1"/>
  <c r="F24" i="4"/>
  <c r="H24" i="4" s="1"/>
  <c r="F22" i="4"/>
  <c r="H22" i="4" s="1"/>
  <c r="F20" i="4"/>
  <c r="H20" i="4" s="1"/>
  <c r="H16" i="4"/>
  <c r="F16" i="4"/>
  <c r="G16" i="4" s="1"/>
  <c r="H14" i="4"/>
  <c r="F14" i="4"/>
  <c r="G14" i="4" s="1"/>
  <c r="H12" i="4"/>
  <c r="F12" i="4"/>
  <c r="G12" i="4" s="1"/>
  <c r="H10" i="4"/>
  <c r="F10" i="4"/>
  <c r="G10" i="4" s="1"/>
  <c r="E20" i="4"/>
  <c r="E22" i="4"/>
  <c r="E24" i="4"/>
  <c r="E10" i="4"/>
  <c r="E12" i="4"/>
  <c r="E14" i="4"/>
  <c r="E16" i="4"/>
  <c r="F26" i="4"/>
  <c r="H26" i="4" s="1"/>
  <c r="H25" i="4" s="1"/>
  <c r="I17" i="4"/>
  <c r="F7" i="4"/>
  <c r="G6" i="4" s="1"/>
  <c r="E7" i="4"/>
  <c r="E71" i="3"/>
  <c r="H31" i="3" l="1"/>
  <c r="H101" i="1"/>
  <c r="C13" i="7" s="1"/>
  <c r="F17" i="4"/>
  <c r="E17" i="4" s="1"/>
  <c r="F8" i="4"/>
  <c r="G24" i="4"/>
  <c r="G22" i="4"/>
  <c r="G20" i="4"/>
  <c r="G8" i="4"/>
  <c r="G17" i="4"/>
  <c r="F6" i="4"/>
  <c r="H17" i="4"/>
  <c r="F25" i="4"/>
  <c r="E25" i="4" s="1"/>
  <c r="E26" i="4"/>
  <c r="D36" i="3"/>
  <c r="D37" i="3"/>
  <c r="I35" i="1"/>
  <c r="I34" i="1"/>
  <c r="I33" i="1"/>
  <c r="I32" i="1"/>
  <c r="I31" i="1"/>
  <c r="D24" i="3"/>
  <c r="E28" i="4" l="1"/>
  <c r="C14" i="7" s="1"/>
  <c r="B105" i="3"/>
  <c r="E35" i="3"/>
  <c r="D74" i="3"/>
  <c r="D75" i="3"/>
  <c r="D79" i="3"/>
  <c r="D80" i="3"/>
  <c r="D90" i="3"/>
  <c r="D92" i="3"/>
  <c r="D93" i="3"/>
  <c r="D94" i="3"/>
  <c r="B108" i="3" l="1"/>
  <c r="D45" i="3"/>
  <c r="A98" i="3"/>
  <c r="H102" i="3"/>
  <c r="B107" i="3"/>
  <c r="I106" i="3"/>
  <c r="D99" i="1"/>
  <c r="D97" i="1"/>
  <c r="D15" i="3"/>
  <c r="I19" i="1" l="1"/>
  <c r="I18" i="1"/>
  <c r="E36" i="3"/>
  <c r="E37" i="3"/>
  <c r="F31" i="3"/>
  <c r="F29" i="3" s="1"/>
  <c r="D26" i="3"/>
  <c r="E26" i="3" s="1"/>
  <c r="D25" i="3"/>
  <c r="D18" i="3"/>
  <c r="D17" i="3"/>
  <c r="D16" i="3"/>
  <c r="C91" i="3" s="1"/>
  <c r="I91" i="3" s="1"/>
  <c r="H91" i="3" s="1"/>
  <c r="G91" i="3" s="1"/>
  <c r="F91" i="3" s="1"/>
  <c r="E15" i="3"/>
  <c r="D14" i="3"/>
  <c r="D89" i="3" s="1"/>
  <c r="D13" i="3"/>
  <c r="E13" i="3" s="1"/>
  <c r="D12" i="3"/>
  <c r="I95" i="3"/>
  <c r="D81" i="3"/>
  <c r="C81" i="3" s="1"/>
  <c r="E80" i="3"/>
  <c r="E79" i="3"/>
  <c r="D76" i="3"/>
  <c r="I75" i="3" s="1"/>
  <c r="E75" i="3"/>
  <c r="E74" i="3"/>
  <c r="D68" i="3"/>
  <c r="E67" i="3"/>
  <c r="E66" i="3"/>
  <c r="E65" i="3"/>
  <c r="E64" i="3"/>
  <c r="D60" i="3"/>
  <c r="E59" i="3"/>
  <c r="E58" i="3"/>
  <c r="E57" i="3"/>
  <c r="F50" i="3" l="1"/>
  <c r="E83" i="3"/>
  <c r="E96" i="3" s="1"/>
  <c r="D69" i="3"/>
  <c r="F63" i="3" s="1"/>
  <c r="E17" i="3"/>
  <c r="D61" i="3"/>
  <c r="C94" i="3"/>
  <c r="C93" i="3"/>
  <c r="C92" i="3"/>
  <c r="C89" i="3"/>
  <c r="C90" i="3"/>
  <c r="D91" i="3"/>
  <c r="E25" i="3"/>
  <c r="B103" i="3"/>
  <c r="E18" i="3"/>
  <c r="B102" i="3"/>
  <c r="E24" i="3"/>
  <c r="E14" i="3"/>
  <c r="E16" i="3"/>
  <c r="I29" i="1"/>
  <c r="F78" i="3"/>
  <c r="G26" i="3"/>
  <c r="E12" i="3"/>
  <c r="C24" i="3"/>
  <c r="C25" i="3"/>
  <c r="G24" i="3"/>
  <c r="G25" i="3"/>
  <c r="D44" i="3"/>
  <c r="C76" i="3"/>
  <c r="H68" i="3"/>
  <c r="E34" i="3"/>
  <c r="C26" i="3"/>
  <c r="I74" i="3"/>
  <c r="F73" i="3" s="1"/>
  <c r="H29" i="1" l="1"/>
  <c r="E7" i="3" s="1"/>
  <c r="H106" i="3"/>
  <c r="D46" i="3"/>
  <c r="H61" i="3"/>
  <c r="F55" i="3"/>
  <c r="F53" i="3" s="1"/>
  <c r="I94" i="3"/>
  <c r="H94" i="3" s="1"/>
  <c r="G94" i="3" s="1"/>
  <c r="F94" i="3" s="1"/>
  <c r="I90" i="3"/>
  <c r="H90" i="3" s="1"/>
  <c r="G90" i="3" s="1"/>
  <c r="F90" i="3" s="1"/>
  <c r="I89" i="3"/>
  <c r="H89" i="3" s="1"/>
  <c r="G89" i="3" s="1"/>
  <c r="F89" i="3" s="1"/>
  <c r="I92" i="3"/>
  <c r="H92" i="3" s="1"/>
  <c r="G92" i="3" s="1"/>
  <c r="F92" i="3" s="1"/>
  <c r="I93" i="3"/>
  <c r="H93" i="3" s="1"/>
  <c r="G93" i="3" s="1"/>
  <c r="F93" i="3" s="1"/>
  <c r="B109" i="3"/>
  <c r="D48" i="3"/>
  <c r="F43" i="3" s="1"/>
  <c r="H69" i="3"/>
  <c r="F71" i="3"/>
  <c r="G27" i="3"/>
  <c r="F33" i="3"/>
  <c r="C27" i="3"/>
  <c r="D27" i="3" l="1"/>
  <c r="E27" i="3" s="1"/>
  <c r="H27" i="3"/>
  <c r="F23" i="3" s="1"/>
  <c r="F83" i="3" s="1"/>
  <c r="C11" i="7" s="1"/>
  <c r="H105" i="3" l="1"/>
  <c r="B106" i="3"/>
  <c r="F87" i="3"/>
  <c r="F98" i="3" l="1"/>
  <c r="H100" i="3" s="1"/>
  <c r="C12" i="7"/>
  <c r="C15" i="7" s="1"/>
  <c r="F99" i="3"/>
  <c r="G98" i="3" s="1"/>
  <c r="F96" i="3"/>
  <c r="I96" i="3" s="1"/>
  <c r="B98" i="3" l="1"/>
  <c r="G99" i="3"/>
  <c r="B9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tc={271CFC16-603F-4E3E-9E0B-A91352438724}</author>
    <author>tc={E7E9DB5B-2F8F-4D50-935F-863493E59772}</author>
    <author>tc={9F931AA1-541D-4706-80DB-81D9EB78F155}</author>
    <author>tc={240AE66C-19D9-4861-A0FD-9E3BFA723D1A}</author>
    <author>tc={B9995EF1-E828-46FD-9FFF-E1A21C7AED7C}</author>
    <author>tc={D1365440-DE70-411F-8E81-72874723DB4B}</author>
    <author>tc={F035B07C-C2B0-47FF-A895-0931060989A3}</author>
    <author>tc={249F5CF8-1BE8-46DF-8229-A934D1C16A1C}</author>
    <author>tc={A6463E51-DE16-4FAC-A5CB-E737B17CCDE0}</author>
  </authors>
  <commentList>
    <comment ref="B21" authorId="0" shapeId="0" xr:uid="{271CFC16-603F-4E3E-9E0B-A91352438724}">
      <text>
        <t>[Threaded comment]
Your version of Excel allows you to read this threaded comment; however, any edits to it will get removed if the file is opened in a newer version of Excel. Learn more: https://go.microsoft.com/fwlink/?linkid=870924
Comment:
    Changed for clarity.  Now a True/False question where True is passing and False is no passing that threshold.</t>
      </text>
    </comment>
    <comment ref="E42" authorId="1" shapeId="0" xr:uid="{E7E9DB5B-2F8F-4D50-935F-863493E59772}">
      <text>
        <t xml:space="preserve">[Threaded comment]
Your version of Excel allows you to read this threaded comment; however, any edits to it will get removed if the file is opened in a newer version of Excel. Learn more: https://go.microsoft.com/fwlink/?linkid=870924
Comment:
    Changed from requiring two years data to just one full-year closeout document.  08-30-2024
</t>
      </text>
    </comment>
    <comment ref="D45" authorId="2" shapeId="0" xr:uid="{9F931AA1-541D-4706-80DB-81D9EB78F155}">
      <text>
        <t>[Threaded comment]
Your version of Excel allows you to read this threaded comment; however, any edits to it will get removed if the file is opened in a newer version of Excel. Learn more: https://go.microsoft.com/fwlink/?linkid=870924
Comment:
    Added n/a option.</t>
      </text>
    </comment>
    <comment ref="B80" authorId="3" shapeId="0" xr:uid="{240AE66C-19D9-4861-A0FD-9E3BFA723D1A}">
      <text>
        <t xml:space="preserve">[Threaded comment]
Your version of Excel allows you to read this threaded comment; however, any edits to it will get removed if the file is opened in a newer version of Excel. Learn more: https://go.microsoft.com/fwlink/?linkid=870924
Comment:
    Updated:  Scoring no longer uses the current year for scoring.  Only the full-year final closeout for fund spent is scored. </t>
      </text>
    </comment>
    <comment ref="B82" authorId="4" shapeId="0" xr:uid="{B9995EF1-E828-46FD-9FFF-E1A21C7AED7C}">
      <text>
        <t>[Threaded comment]
Your version of Excel allows you to read this threaded comment; however, any edits to it will get removed if the file is opened in a newer version of Excel. Learn more: https://go.microsoft.com/fwlink/?linkid=870924
Comment:
    Updated:  For documentation only and is not scored.</t>
      </text>
    </comment>
    <comment ref="B83" authorId="5" shapeId="0" xr:uid="{D1365440-DE70-411F-8E81-72874723DB4B}">
      <text>
        <t>[Threaded comment]
Your version of Excel allows you to read this threaded comment; however, any edits to it will get removed if the file is opened in a newer version of Excel. Learn more: https://go.microsoft.com/fwlink/?linkid=870924
Comment:
    Updated:  For documentation only and is not scored.</t>
      </text>
    </comment>
    <comment ref="B84" authorId="6" shapeId="0" xr:uid="{F035B07C-C2B0-47FF-A895-0931060989A3}">
      <text>
        <t>[Threaded comment]
Your version of Excel allows you to read this threaded comment; however, any edits to it will get removed if the file is opened in a newer version of Excel. Learn more: https://go.microsoft.com/fwlink/?linkid=870924
Comment:
    Updated:  Provide only full year closeout amount awarded.</t>
      </text>
    </comment>
    <comment ref="B85" authorId="7" shapeId="0" xr:uid="{249F5CF8-1BE8-46DF-8229-A934D1C16A1C}">
      <text>
        <t>[Threaded comment]
Your version of Excel allows you to read this threaded comment; however, any edits to it will get removed if the file is opened in a newer version of Excel. Learn more: https://go.microsoft.com/fwlink/?linkid=870924
Comment:
    Updated:  Provide only full year closeout amount spent.</t>
      </text>
    </comment>
    <comment ref="H110" authorId="8" shapeId="0" xr:uid="{A6463E51-DE16-4FAC-A5CB-E737B17CCDE0}">
      <text>
        <t>[Threaded comment]
Your version of Excel allows you to read this threaded comment; however, any edits to it will get removed if the file is opened in a newer version of Excel. Learn more: https://go.microsoft.com/fwlink/?linkid=870924
Comment:
    Added n/a option.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tc={3C5A44DB-AE4B-4B89-AE03-9A0E0064F1B5}</author>
    <author>tc={AE1CD77A-F6D3-4664-B39D-AB86139DFCA9}</author>
    <author>tc={7079035A-EFAF-4CBB-8140-1009D12CAD93}</author>
    <author>tc={E93880D5-0DF1-41F6-9F3A-93F6EE25418A}</author>
  </authors>
  <commentList>
    <comment ref="A34" authorId="0" shapeId="0" xr:uid="{3C5A44DB-AE4B-4B89-AE03-9A0E0064F1B5}">
      <text>
        <t>[Threaded comment]
Your version of Excel allows you to read this threaded comment; however, any edits to it will get removed if the file is opened in a newer version of Excel. Learn more: https://go.microsoft.com/fwlink/?linkid=870924
Comment:
    Updated:  Only full year closeout amount awarded.</t>
      </text>
    </comment>
    <comment ref="A35" authorId="1" shapeId="0" xr:uid="{AE1CD77A-F6D3-4664-B39D-AB86139DFCA9}">
      <text>
        <t>[Threaded comment]
Your version of Excel allows you to read this threaded comment; however, any edits to it will get removed if the file is opened in a newer version of Excel. Learn more: https://go.microsoft.com/fwlink/?linkid=870924
Comment:
    Updated:  Only full year closeout amount spent.</t>
      </text>
    </comment>
    <comment ref="A36" authorId="2" shapeId="0" xr:uid="{7079035A-EFAF-4CBB-8140-1009D12CAD93}">
      <text>
        <t>[Threaded comment]
Your version of Excel allows you to read this threaded comment; however, any edits to it will get removed if the file is opened in a newer version of Excel. Learn more: https://go.microsoft.com/fwlink/?linkid=870924
Comment:
    No longer applicable.</t>
      </text>
    </comment>
    <comment ref="A37" authorId="3" shapeId="0" xr:uid="{E93880D5-0DF1-41F6-9F3A-93F6EE25418A}">
      <text>
        <t>[Threaded comment]
Your version of Excel allows you to read this threaded comment; however, any edits to it will get removed if the file is opened in a newer version of Excel. Learn more: https://go.microsoft.com/fwlink/?linkid=870924
Comment:
    No longer applicable.</t>
      </text>
    </comment>
  </commentList>
</comments>
</file>

<file path=xl/sharedStrings.xml><?xml version="1.0" encoding="utf-8"?>
<sst xmlns="http://schemas.openxmlformats.org/spreadsheetml/2006/main" count="310" uniqueCount="273">
  <si>
    <t xml:space="preserve"> Application due by later than September 26, by 5:00 to meet HUD Requirements</t>
  </si>
  <si>
    <r>
      <t xml:space="preserve">APPLICATION INFORMATION:  </t>
    </r>
    <r>
      <rPr>
        <i/>
        <sz val="12"/>
        <color rgb="FFFF0000"/>
        <rFont val="Calibri"/>
        <family val="2"/>
        <scheme val="minor"/>
      </rPr>
      <t xml:space="preserve">Tab 2 - </t>
    </r>
    <r>
      <rPr>
        <i/>
        <u/>
        <sz val="12"/>
        <color rgb="FFFF0000"/>
        <rFont val="Calibri"/>
        <family val="2"/>
        <scheme val="minor"/>
      </rPr>
      <t>Scoring Sheet</t>
    </r>
    <r>
      <rPr>
        <i/>
        <sz val="12"/>
        <color rgb="FFFF0000"/>
        <rFont val="Calibri"/>
        <family val="2"/>
        <scheme val="minor"/>
      </rPr>
      <t xml:space="preserve"> can be used to monitoring possible points responding to the application.</t>
    </r>
  </si>
  <si>
    <t>Agency Name:</t>
  </si>
  <si>
    <t>Agency Type</t>
  </si>
  <si>
    <t>If Agency Type is other, please explain:</t>
  </si>
  <si>
    <t>Address:</t>
  </si>
  <si>
    <t>Primary Contact Name:</t>
  </si>
  <si>
    <t>Secondary Contact Name:</t>
  </si>
  <si>
    <t>Primary Contact Email:</t>
  </si>
  <si>
    <t>Secondary Contact Email:</t>
  </si>
  <si>
    <t>Fiscal Contact Name:</t>
  </si>
  <si>
    <t>HMIS Contact Name:</t>
  </si>
  <si>
    <t>Fiscal Contact Email:</t>
  </si>
  <si>
    <t>HMIS Contact Email:</t>
  </si>
  <si>
    <t>Application Training Date Attended</t>
  </si>
  <si>
    <t>Who attended renewal training?</t>
  </si>
  <si>
    <t>Project Name</t>
  </si>
  <si>
    <t>Application Type ==================&gt;</t>
  </si>
  <si>
    <t xml:space="preserve">Brief Description of the Project.  </t>
  </si>
  <si>
    <t>Grant Amount Requested:</t>
  </si>
  <si>
    <t>SECTION 1:  THRESHOLD REQUIREMENTS</t>
  </si>
  <si>
    <r>
      <t xml:space="preserve">In addition to scoring criteria, all renewal projects must meet threshold criteria which will be reviewed prior to R&amp;R. To be scored in the 2024 competition, renewal projects must meet thresholds outlined below.  </t>
    </r>
    <r>
      <rPr>
        <b/>
        <sz val="11"/>
        <color theme="4" tint="-0.249977111117893"/>
        <rFont val="Calibri"/>
        <family val="2"/>
        <scheme val="minor"/>
      </rPr>
      <t>Please certify the following are true by selecting either 'yes' or 'no'.</t>
    </r>
    <r>
      <rPr>
        <sz val="11"/>
        <color theme="1"/>
        <rFont val="Calibri"/>
        <family val="2"/>
        <scheme val="minor"/>
      </rPr>
      <t xml:space="preserve"> </t>
    </r>
    <r>
      <rPr>
        <i/>
        <sz val="11"/>
        <color rgb="FFFF0000"/>
        <rFont val="Calibri"/>
        <family val="2"/>
        <scheme val="minor"/>
      </rPr>
      <t xml:space="preserve">  If any of the responses are "no", the application does not meet the required threshold.  If you are unable to check a requirement, you may provide an explanation and attach it to the proposal for consideration.  Limited to one page.</t>
    </r>
  </si>
  <si>
    <t>Project has full and active HMIS participation, indicated by:</t>
  </si>
  <si>
    <t>1.  Every HMIS user of the project has completed required training and is active.</t>
  </si>
  <si>
    <t>2.  Coordinated Entry participation (via SPDAT or pilot assessment reporting).</t>
  </si>
  <si>
    <t>1.  Outstanding obligation to HUD in arrears or for which payment schedule has not been agreed upon.</t>
  </si>
  <si>
    <t>2.  Audit finding(s) for which a response is overdue or unsatisfactory.</t>
  </si>
  <si>
    <t>3.  History of inadequate financial management accounting practices.</t>
  </si>
  <si>
    <t>4.  Evidence of untimely expenditures on prior award.</t>
  </si>
  <si>
    <t>5.  History of other major capacity issues that have significantly impacted the operation of the project and its performance.</t>
  </si>
  <si>
    <t>6.  History of not reimbursing sub-recipients for eligible costs in a timely manner, or at least quarterly.</t>
  </si>
  <si>
    <t>7.  History of serving ineligible persons, expending funds on ineligible costs, or failing to expend funds within statutorily established timeframes.</t>
  </si>
  <si>
    <t>NOTE:  The Application meets the required threshold.  Answer is automatic based on previous responses.</t>
  </si>
  <si>
    <r>
      <rPr>
        <b/>
        <u/>
        <sz val="11"/>
        <color theme="1"/>
        <rFont val="Calibri"/>
        <family val="2"/>
        <scheme val="minor"/>
      </rPr>
      <t>Equity Factors - Agency:</t>
    </r>
    <r>
      <rPr>
        <sz val="11"/>
        <color theme="1"/>
        <rFont val="Calibri"/>
        <family val="2"/>
        <scheme val="minor"/>
      </rPr>
      <t xml:space="preserve">  HUD requires a focus on increasing equity and improving customer experience across all HUD programs.  The following questions pertain to equity work at the agency.  Please respond to the stage the agency is in related to each of the following categories.  The responses can be:  Identified (not started).  In Progress, Completed.  </t>
    </r>
  </si>
  <si>
    <t>1.  Agency Management &amp; Leadership Positions:</t>
  </si>
  <si>
    <t>BIPOC, LGBTQIA+, etc representation</t>
  </si>
  <si>
    <t>2.  Agency Board of Directors:</t>
  </si>
  <si>
    <t>3.  Process for receiving and using feedback:</t>
  </si>
  <si>
    <t>Process includes persons with lived experience</t>
  </si>
  <si>
    <t>4.  Internal Policies and Procedures:</t>
  </si>
  <si>
    <t>Policies with equitable lens, no undue barriers</t>
  </si>
  <si>
    <t>Agency Director</t>
  </si>
  <si>
    <t>Date</t>
  </si>
  <si>
    <t>CoC Program Manager</t>
  </si>
  <si>
    <t xml:space="preserve">SECTION 2:  Supplemental Documentation Required Check-List.  Attachments required. </t>
  </si>
  <si>
    <t xml:space="preserve">1. Application Template.    </t>
  </si>
  <si>
    <t>2. From eLOCCS, provide 2 documents ===========================&gt;&gt;</t>
  </si>
  <si>
    <t>3. Draft e-snaps project application relevant to proposed project type(s)</t>
  </si>
  <si>
    <t>4. HUD Monitoring Letter and correspondence about outstanding findings/sanctions (if applicable)</t>
  </si>
  <si>
    <t>5. Other required documents listed at the end of the application.</t>
  </si>
  <si>
    <t>SECTION 3:   PROJECT NARRATIVE - 50 Points</t>
  </si>
  <si>
    <r>
      <t xml:space="preserve">PROJECT CHANGES - For this section, simply respond yes/no when the answer to each question is complete.  You must use the application narrative template to respond to the following questions.  </t>
    </r>
    <r>
      <rPr>
        <sz val="11"/>
        <color rgb="FFFF0000"/>
        <rFont val="Calibri"/>
        <family val="2"/>
        <scheme val="minor"/>
      </rPr>
      <t xml:space="preserve">Follow the instructions provided in the accompanying document on how to respond to answers.  The instructions guide you to where to find information about how to answer these questions.  </t>
    </r>
  </si>
  <si>
    <t>1.    Have you had to make programmatic changes to the project since the project was first awarded?  If so, please describe.</t>
  </si>
  <si>
    <t>PROJECT OUTCOMES - 25 Points</t>
  </si>
  <si>
    <t>In each of the following, describe strategies and the results of those strategies used to:</t>
  </si>
  <si>
    <t>1.	   Decrease the length of time people remain homeless once they enter your agency.</t>
  </si>
  <si>
    <t>2.	   Increase the success of those that have secure housing can remain housed after exiting the project.  Describe your housing stability plan used to assist clients and provide examples.</t>
  </si>
  <si>
    <t xml:space="preserve">3.	   Ensure that those exiting to permanent housing remain permanently housed after 6-months, 12-months, and 24-months. </t>
  </si>
  <si>
    <t>4.	   Increase access to employment income and access other non-cash sources of income such as SSDI, TANF, etc.</t>
  </si>
  <si>
    <t>ADDRESSING RACIAL DISPARTITIES - 20 Points</t>
  </si>
  <si>
    <t>1.  How has the project addresses racial disparities affecting individuals and families experiencing homelessness?  Respond to the following:  (a.) Experience the agency has promoting racial equity.  (b.) Ways you have analyzed whether racial disparities are present in the project and the results.  (c.) Plans for ongoing evaluation of your processess, policies, and procedures for racial equity.</t>
  </si>
  <si>
    <t>IMPROVING DATA QUALITY - 5 Points</t>
  </si>
  <si>
    <t>1.  Explain how the agency currently used HMIS data to determine effectiveness of the project?</t>
  </si>
  <si>
    <t xml:space="preserve">SECTION 4:   PROJECT DATA for SCORING - 50 Points.  </t>
  </si>
  <si>
    <t xml:space="preserve">Is this a first year grant?  If yes, the grant is flagged for automatic renewal.  You must complete the project narrative in Part 3 and provide all of the documents listed in Part 5 for this to apply to the project.   </t>
  </si>
  <si>
    <r>
      <t xml:space="preserve">NOTE:  Based on the current grant start date, run the COC APR report using that start date to project end date.  You must provide one full year of data.  Use the APR to provide the data in the following section.  The data is used to evaluate performance based on the grant agreement with HUD. </t>
    </r>
    <r>
      <rPr>
        <sz val="11"/>
        <color rgb="FFFF0000"/>
        <rFont val="Calibri"/>
        <family val="2"/>
        <scheme val="minor"/>
      </rPr>
      <t>Inaccurate data will result in a decrease of ½ point per error.</t>
    </r>
  </si>
  <si>
    <t>SECTION 1:  General Data Information Provided by the CoC-APR Report.</t>
  </si>
  <si>
    <t>Project Start Date:</t>
  </si>
  <si>
    <t>Is this project type the only one currently operational within the county or counties?</t>
  </si>
  <si>
    <t>1. Total Numbers Served (APR 5a #1)</t>
  </si>
  <si>
    <t>5. Number of HH w/Children and Adults (APR 8a, column 3)</t>
  </si>
  <si>
    <t>2. Number of Adults and HH Leavers (APR 5a #7)</t>
  </si>
  <si>
    <t>6. Target # of HH/Units Served in Application</t>
  </si>
  <si>
    <t>3. Chronically Homeless Served (APR 5a #11)</t>
  </si>
  <si>
    <t>7. Target # of Beds/People Served in Application</t>
  </si>
  <si>
    <t>4. Number of Total HH (APR 8a Total Households)</t>
  </si>
  <si>
    <t>8. Total Number of Leavers (APR 23 - totals line)</t>
  </si>
  <si>
    <r>
      <t xml:space="preserve">SECTION 2:  Data Quality - 15 Points.  Determined by the percentage of data errors based on the numbers under </t>
    </r>
    <r>
      <rPr>
        <b/>
        <u/>
        <sz val="11"/>
        <color theme="1"/>
        <rFont val="Calibri"/>
        <family val="2"/>
        <scheme val="minor"/>
      </rPr>
      <t>General Data Information</t>
    </r>
    <r>
      <rPr>
        <b/>
        <sz val="11"/>
        <color theme="1"/>
        <rFont val="Calibri"/>
        <family val="2"/>
        <scheme val="minor"/>
      </rPr>
      <t>.</t>
    </r>
  </si>
  <si>
    <r>
      <t xml:space="preserve">1. Do Not Collect Data Error Counts (APR 6a - column 2-3 totals only) </t>
    </r>
    <r>
      <rPr>
        <sz val="11"/>
        <color rgb="FFFF0000"/>
        <rFont val="Calibri"/>
        <family val="2"/>
        <scheme val="minor"/>
      </rPr>
      <t>*Follow renewal instructions carefully.</t>
    </r>
  </si>
  <si>
    <t>3. Income/Housing Data Error Count (APR 6c)</t>
  </si>
  <si>
    <t>2. HUD Universal Data Error Count (APR 6b)</t>
  </si>
  <si>
    <t>Scores are determined by dividing the total number of errors from the APR by the total number of possible data elements for all clients.  The percentage is applied to the total 25 points allowed.</t>
  </si>
  <si>
    <r>
      <t xml:space="preserve">SECTION 3:  Grant Funds - 10 Points   </t>
    </r>
    <r>
      <rPr>
        <sz val="11"/>
        <color rgb="FFFF0000"/>
        <rFont val="Calibri"/>
        <family val="2"/>
        <scheme val="minor"/>
      </rPr>
      <t>Amount Awarded vs Amount Spent</t>
    </r>
  </si>
  <si>
    <t xml:space="preserve">Enter the start date for the current operationing grant:  </t>
  </si>
  <si>
    <r>
      <t xml:space="preserve">Total Percentage - </t>
    </r>
    <r>
      <rPr>
        <b/>
        <i/>
        <sz val="11"/>
        <color rgb="FF000000"/>
        <rFont val="Calibri"/>
        <family val="2"/>
        <scheme val="minor"/>
      </rPr>
      <t>automatically calculated.</t>
    </r>
  </si>
  <si>
    <t>SECTION 4 - 6:  Program Success - 25 Points  -  Permanent Supportive Housing and Rapid Rehousing Projects Exit Information</t>
  </si>
  <si>
    <t>1. Number of total participants exited to permanent destinations.          (APR 23c - Exits)</t>
  </si>
  <si>
    <r>
      <t xml:space="preserve">NOTE:  You may have special considerations that allow additions to this total count for exits to permanent destinations.  If so, go ahead and enter the </t>
    </r>
    <r>
      <rPr>
        <u/>
        <sz val="11"/>
        <color rgb="FFFF0000"/>
        <rFont val="Calibri"/>
        <family val="2"/>
        <scheme val="minor"/>
      </rPr>
      <t>actual</t>
    </r>
    <r>
      <rPr>
        <sz val="11"/>
        <color rgb="FFFF0000"/>
        <rFont val="Calibri"/>
        <family val="2"/>
        <scheme val="minor"/>
      </rPr>
      <t xml:space="preserve"> number reported in the APR here.  You will have the opportunity to add to this count and provide an explanation on the scoring sheet in Section 5a, Q4.  An example is if a participant is now deceased.</t>
    </r>
  </si>
  <si>
    <r>
      <t xml:space="preserve">2. Target Number of Participants </t>
    </r>
    <r>
      <rPr>
        <u/>
        <sz val="11"/>
        <color rgb="FFFF0000"/>
        <rFont val="Calibri"/>
        <family val="2"/>
        <scheme val="minor"/>
      </rPr>
      <t>in Application</t>
    </r>
  </si>
  <si>
    <r>
      <t xml:space="preserve">3.  Number of Participants </t>
    </r>
    <r>
      <rPr>
        <u/>
        <sz val="11"/>
        <color rgb="FFFF0000"/>
        <rFont val="Calibri"/>
        <family val="2"/>
        <scheme val="minor"/>
      </rPr>
      <t>Served</t>
    </r>
  </si>
  <si>
    <r>
      <t xml:space="preserve">4. Target Number of Households </t>
    </r>
    <r>
      <rPr>
        <u/>
        <sz val="11"/>
        <color rgb="FFFF0000"/>
        <rFont val="Calibri"/>
        <family val="2"/>
        <scheme val="minor"/>
      </rPr>
      <t>in Application</t>
    </r>
  </si>
  <si>
    <r>
      <t xml:space="preserve">5.  Number of Households </t>
    </r>
    <r>
      <rPr>
        <u/>
        <sz val="11"/>
        <color rgb="FFFF0000"/>
        <rFont val="Calibri"/>
        <family val="2"/>
        <scheme val="minor"/>
      </rPr>
      <t>Served</t>
    </r>
  </si>
  <si>
    <r>
      <t xml:space="preserve">6. Target Number of Participants </t>
    </r>
    <r>
      <rPr>
        <u/>
        <sz val="11"/>
        <color rgb="FFFF0000"/>
        <rFont val="Calibri"/>
        <family val="2"/>
        <scheme val="minor"/>
      </rPr>
      <t>in Application (Bed counts)</t>
    </r>
    <r>
      <rPr>
        <b/>
        <u/>
        <sz val="11"/>
        <color rgb="FFFF0000"/>
        <rFont val="Calibri"/>
        <family val="2"/>
        <scheme val="minor"/>
      </rPr>
      <t xml:space="preserve"> </t>
    </r>
  </si>
  <si>
    <r>
      <t xml:space="preserve">7.  Number of Participants </t>
    </r>
    <r>
      <rPr>
        <u/>
        <sz val="11"/>
        <color rgb="FFFF0000"/>
        <rFont val="Calibri"/>
        <family val="2"/>
        <scheme val="minor"/>
      </rPr>
      <t>Served</t>
    </r>
    <r>
      <rPr>
        <sz val="11"/>
        <color theme="1"/>
        <rFont val="Calibri"/>
        <family val="2"/>
        <scheme val="minor"/>
      </rPr>
      <t xml:space="preserve"> (Bed counts)</t>
    </r>
  </si>
  <si>
    <r>
      <t xml:space="preserve">8. Increased </t>
    </r>
    <r>
      <rPr>
        <u/>
        <sz val="11"/>
        <color theme="1"/>
        <rFont val="Calibri"/>
        <family val="2"/>
        <scheme val="minor"/>
      </rPr>
      <t>earned income</t>
    </r>
    <r>
      <rPr>
        <sz val="11"/>
        <color theme="1"/>
        <rFont val="Calibri"/>
        <family val="2"/>
        <scheme val="minor"/>
      </rPr>
      <t xml:space="preserve">:  Percentage of adults </t>
    </r>
    <r>
      <rPr>
        <u/>
        <sz val="11"/>
        <color rgb="FFFF0000"/>
        <rFont val="Calibri"/>
        <family val="2"/>
        <scheme val="minor"/>
      </rPr>
      <t>stayers.</t>
    </r>
    <r>
      <rPr>
        <sz val="11"/>
        <rFont val="Calibri"/>
        <family val="2"/>
        <scheme val="minor"/>
      </rPr>
      <t xml:space="preserve"> (APR 19a1)</t>
    </r>
  </si>
  <si>
    <r>
      <t xml:space="preserve">9.  Increased </t>
    </r>
    <r>
      <rPr>
        <u/>
        <sz val="11"/>
        <color theme="1"/>
        <rFont val="Calibri"/>
        <family val="2"/>
        <scheme val="minor"/>
      </rPr>
      <t>earned income</t>
    </r>
    <r>
      <rPr>
        <sz val="11"/>
        <color theme="1"/>
        <rFont val="Calibri"/>
        <family val="2"/>
        <scheme val="minor"/>
      </rPr>
      <t xml:space="preserve">:  Percentage of adults </t>
    </r>
    <r>
      <rPr>
        <u/>
        <sz val="11"/>
        <color rgb="FFFF0000"/>
        <rFont val="Calibri"/>
        <family val="2"/>
        <scheme val="minor"/>
      </rPr>
      <t>leavers.</t>
    </r>
    <r>
      <rPr>
        <sz val="11"/>
        <color theme="1"/>
        <rFont val="Calibri"/>
        <family val="2"/>
        <scheme val="minor"/>
      </rPr>
      <t xml:space="preserve"> (APR 19a2)</t>
    </r>
  </si>
  <si>
    <r>
      <t xml:space="preserve">10. Increased </t>
    </r>
    <r>
      <rPr>
        <u/>
        <sz val="11"/>
        <color theme="1"/>
        <rFont val="Calibri"/>
        <family val="2"/>
        <scheme val="minor"/>
      </rPr>
      <t>non-employment cash income</t>
    </r>
    <r>
      <rPr>
        <sz val="11"/>
        <color theme="1"/>
        <rFont val="Calibri"/>
        <family val="2"/>
        <scheme val="minor"/>
      </rPr>
      <t xml:space="preserve">:  Percentage of adults </t>
    </r>
    <r>
      <rPr>
        <u/>
        <sz val="11"/>
        <color rgb="FFFF0000"/>
        <rFont val="Calibri"/>
        <family val="2"/>
        <scheme val="minor"/>
      </rPr>
      <t>stayers.</t>
    </r>
    <r>
      <rPr>
        <sz val="11"/>
        <color theme="1"/>
        <rFont val="Calibri"/>
        <family val="2"/>
        <scheme val="minor"/>
      </rPr>
      <t xml:space="preserve"> (APR 19a1)</t>
    </r>
  </si>
  <si>
    <r>
      <t xml:space="preserve">11.  Increased </t>
    </r>
    <r>
      <rPr>
        <u/>
        <sz val="11"/>
        <color theme="1"/>
        <rFont val="Calibri"/>
        <family val="2"/>
        <scheme val="minor"/>
      </rPr>
      <t>non-employment cash income</t>
    </r>
    <r>
      <rPr>
        <sz val="11"/>
        <color theme="1"/>
        <rFont val="Calibri"/>
        <family val="2"/>
        <scheme val="minor"/>
      </rPr>
      <t xml:space="preserve">:  Percentage of adults </t>
    </r>
    <r>
      <rPr>
        <u/>
        <sz val="11"/>
        <color rgb="FFFF0000"/>
        <rFont val="Calibri"/>
        <family val="2"/>
        <scheme val="minor"/>
      </rPr>
      <t>leavers</t>
    </r>
    <r>
      <rPr>
        <sz val="11"/>
        <color theme="1"/>
        <rFont val="Calibri"/>
        <family val="2"/>
        <scheme val="minor"/>
      </rPr>
      <t>.  (APR 19a2)</t>
    </r>
  </si>
  <si>
    <r>
      <rPr>
        <i/>
        <sz val="10"/>
        <color theme="4" tint="-0.249977111117893"/>
        <rFont val="Calibri"/>
        <family val="2"/>
        <scheme val="minor"/>
      </rPr>
      <t xml:space="preserve">If you think your project may underperform in these scoring factors, documentation may be provided in the form of letter stating how many PSH clients were served in the reporting timeframe and how many were/are in the application process re: SSI/SSDI; provide relevant HMIS client ID numbers for review and confirmation.           </t>
    </r>
    <r>
      <rPr>
        <i/>
        <sz val="11"/>
        <color theme="4" tint="-0.249977111117893"/>
        <rFont val="Calibri"/>
        <family val="2"/>
        <scheme val="minor"/>
      </rPr>
      <t xml:space="preserve">  </t>
    </r>
  </si>
  <si>
    <t xml:space="preserve">SECTION 7:  Bonus Points - Vulnerability as Reported on APR.  2.5 Points each up to 15 Point Max.  </t>
  </si>
  <si>
    <r>
      <t xml:space="preserve">1. Chronically Homeless. </t>
    </r>
    <r>
      <rPr>
        <i/>
        <sz val="11"/>
        <color theme="1"/>
        <rFont val="Calibri"/>
        <family val="2"/>
        <scheme val="minor"/>
      </rPr>
      <t xml:space="preserve"> Populated from earlier response.</t>
    </r>
  </si>
  <si>
    <t>4.  Unaccompanied Youth (APR 5a. 12)</t>
  </si>
  <si>
    <t xml:space="preserve">2. Disabling Condition - (APR 13a2 - use total and subtract the total persons showing "none" </t>
  </si>
  <si>
    <t>5.  Households - Place not meant for habitation.  (APR 15 Living Situation)</t>
  </si>
  <si>
    <r>
      <t xml:space="preserve">3. Families (HHs) with Children.  </t>
    </r>
    <r>
      <rPr>
        <i/>
        <sz val="11"/>
        <color theme="1"/>
        <rFont val="Calibri"/>
        <family val="2"/>
        <scheme val="minor"/>
      </rPr>
      <t>Populated from earlier response.</t>
    </r>
  </si>
  <si>
    <t>6.  Persons Fleeing Domestic Violence (APR 14a)</t>
  </si>
  <si>
    <r>
      <t xml:space="preserve">PART 5:   REQUIRED DOCUMENTS TO ATTACH TO THE APPLICATION PROPOSAL </t>
    </r>
    <r>
      <rPr>
        <sz val="11"/>
        <color rgb="FFFF0000"/>
        <rFont val="Calibri"/>
        <family val="2"/>
        <scheme val="minor"/>
      </rPr>
      <t>(Subtract 1/2 point for each missing document.)</t>
    </r>
  </si>
  <si>
    <t xml:space="preserve">Completed Housing First Assessment </t>
  </si>
  <si>
    <t>Agency Diversity, Equity and Inclusion Statement</t>
  </si>
  <si>
    <t>Agency Domestic Violence Safety Plan.</t>
  </si>
  <si>
    <t xml:space="preserve">Agency Board roster highlighting individuals with lived homeless experience.  </t>
  </si>
  <si>
    <t xml:space="preserve">Agency Staff Training Requirements.    </t>
  </si>
  <si>
    <t>ELOCCS as stated in PART 1 - Supplemental Documents</t>
  </si>
  <si>
    <t>Draft e-snaps project application relevant to proposed project type(s)</t>
  </si>
  <si>
    <t>HUD Monitoring Letter and correspondence about outstanding findings/sanctions (if applicable)</t>
  </si>
  <si>
    <t xml:space="preserve">Full canned APR in PDF format for the start and end date of grant period. (HMIS Lead will compare for accuracy.)  </t>
  </si>
  <si>
    <t>NOTE:  This scoring sheet shows possible point awarded on the application.  Final scores are determined during the Rating &amp; Ranking process.  When possible, data on the application is automatically filled in.  Applicant will need to include additional information here.</t>
  </si>
  <si>
    <t>Revised 08-16-2022:  Additional note for counting unique situations for exits to permanent housing and to correct the DQ counts.</t>
  </si>
  <si>
    <t>APPLICATION INFORMATION:</t>
  </si>
  <si>
    <t xml:space="preserve">Project Title: </t>
  </si>
  <si>
    <t>Grantee</t>
  </si>
  <si>
    <t>Select from Dropdown ==&gt;</t>
  </si>
  <si>
    <t xml:space="preserve">The Application meets the required threshold.  </t>
  </si>
  <si>
    <t>SECTION 1:  PROGRAM DATA</t>
  </si>
  <si>
    <t>SECTION 1:  GENERAL DATA</t>
  </si>
  <si>
    <t>DATA REPORTS</t>
  </si>
  <si>
    <t>DATA ENTRY</t>
  </si>
  <si>
    <t>1. Total # Served</t>
  </si>
  <si>
    <t>APR 5a #1</t>
  </si>
  <si>
    <t>2. Number of Adults and HH Leavers</t>
  </si>
  <si>
    <t>APR 5a #7</t>
  </si>
  <si>
    <t>3. CH Served</t>
  </si>
  <si>
    <t>APR 5a #11</t>
  </si>
  <si>
    <t>4. Number of Total Households</t>
  </si>
  <si>
    <t>APR 8a - Total Households</t>
  </si>
  <si>
    <t>5. Number of HH w/Children</t>
  </si>
  <si>
    <r>
      <t xml:space="preserve">APR 8a W/CHILDREN AND ADULTS </t>
    </r>
    <r>
      <rPr>
        <i/>
        <sz val="8"/>
        <color theme="1"/>
        <rFont val="Calibri"/>
        <family val="2"/>
        <scheme val="minor"/>
      </rPr>
      <t>(column 3)</t>
    </r>
  </si>
  <si>
    <t>Application:  4B.  Housing Type and Location</t>
  </si>
  <si>
    <t>POINTS</t>
  </si>
  <si>
    <t>Allowed</t>
  </si>
  <si>
    <t>Earned</t>
  </si>
  <si>
    <t>SECTION 2:  DATA QUALITY (10 Points)</t>
  </si>
  <si>
    <t>Total Errors Possible</t>
  </si>
  <si>
    <t>Each section has the potential of x number of errors per client.</t>
  </si>
  <si>
    <t>1. Do Not Collect Data Error Counts</t>
  </si>
  <si>
    <r>
      <t xml:space="preserve">APR 6a:  </t>
    </r>
    <r>
      <rPr>
        <i/>
        <sz val="8"/>
        <color rgb="FFFF0000"/>
        <rFont val="Calibri"/>
        <family val="2"/>
        <scheme val="minor"/>
      </rPr>
      <t>Using DQ instructions.</t>
    </r>
  </si>
  <si>
    <t>2. Universal Data Error Count</t>
  </si>
  <si>
    <r>
      <t xml:space="preserve">APR 6b:  Total Error Count </t>
    </r>
    <r>
      <rPr>
        <i/>
        <sz val="8"/>
        <color theme="1"/>
        <rFont val="Calibri"/>
        <family val="2"/>
        <scheme val="minor"/>
      </rPr>
      <t>(manually count)</t>
    </r>
  </si>
  <si>
    <t>3. Income/Housing Data Error Count</t>
  </si>
  <si>
    <r>
      <t>APR 6c:  Total Error Count</t>
    </r>
    <r>
      <rPr>
        <i/>
        <sz val="8"/>
        <color theme="1"/>
        <rFont val="Calibri"/>
        <family val="2"/>
        <scheme val="minor"/>
      </rPr>
      <t xml:space="preserve"> (manually count)</t>
    </r>
  </si>
  <si>
    <t>Total Errors</t>
  </si>
  <si>
    <t>SECTION 3:  BASICS (5 POINTS)</t>
  </si>
  <si>
    <t>Section 3b: Is this the only COC project in the county served?</t>
  </si>
  <si>
    <t>SECTION 4:  GRANT FUNDS AWARDED</t>
  </si>
  <si>
    <t>Most recent completed grant year.</t>
  </si>
  <si>
    <t>Previous Completed grant year.</t>
  </si>
  <si>
    <t>5. Remaining Funds</t>
  </si>
  <si>
    <t>SECTION 5 - 7:  OVERALL PROGRAM SUCCESS  (30 TOTAL POINTS)</t>
  </si>
  <si>
    <r>
      <t xml:space="preserve">Section 5a:  PERMANENT SUPPORTIVE HOUSING </t>
    </r>
    <r>
      <rPr>
        <b/>
        <sz val="10"/>
        <color rgb="FFC00000"/>
        <rFont val="Calibri"/>
        <family val="2"/>
        <scheme val="minor"/>
      </rPr>
      <t>ONLY</t>
    </r>
    <r>
      <rPr>
        <b/>
        <sz val="10"/>
        <rFont val="Calibri"/>
        <family val="2"/>
        <scheme val="minor"/>
      </rPr>
      <t xml:space="preserve"> (15 POINTS):</t>
    </r>
  </si>
  <si>
    <t>1. Total Participants</t>
  </si>
  <si>
    <t xml:space="preserve">Auto Populated </t>
  </si>
  <si>
    <t xml:space="preserve">2. Total All Leavers </t>
  </si>
  <si>
    <t>3. Total Stayers</t>
  </si>
  <si>
    <t>4. Leavers to PSH</t>
  </si>
  <si>
    <r>
      <t xml:space="preserve">APR 23 - </t>
    </r>
    <r>
      <rPr>
        <b/>
        <u/>
        <sz val="8"/>
        <rFont val="Calibri"/>
        <family val="2"/>
      </rPr>
      <t>Only</t>
    </r>
    <r>
      <rPr>
        <sz val="8"/>
        <rFont val="Calibri"/>
        <family val="2"/>
      </rPr>
      <t xml:space="preserve"> to Permanent Destinations (top section).  </t>
    </r>
    <r>
      <rPr>
        <b/>
        <u/>
        <sz val="8"/>
        <color rgb="FFFF0000"/>
        <rFont val="Calibri"/>
        <family val="2"/>
      </rPr>
      <t>NOTE</t>
    </r>
    <r>
      <rPr>
        <sz val="8"/>
        <color rgb="FFFF0000"/>
        <rFont val="Calibri"/>
        <family val="2"/>
      </rPr>
      <t xml:space="preserve">:  You may have special considerations that allow additions to this count, such as a death.  If so, take the total leavers from the application (Section 5, Q1) and add to the count in the yellow box.  Then provide an explanation in the </t>
    </r>
    <r>
      <rPr>
        <b/>
        <u/>
        <sz val="8"/>
        <color rgb="FF0070C0"/>
        <rFont val="Calibri"/>
        <family val="2"/>
      </rPr>
      <t>blue box</t>
    </r>
    <r>
      <rPr>
        <sz val="8"/>
        <color rgb="FFFF0000"/>
        <rFont val="Calibri"/>
        <family val="2"/>
      </rPr>
      <t xml:space="preserve"> at the right.</t>
    </r>
  </si>
  <si>
    <t>5. Total % Success</t>
  </si>
  <si>
    <t>Auto Calculated</t>
  </si>
  <si>
    <r>
      <t xml:space="preserve">Section 5b.  RAPID REHOUSING </t>
    </r>
    <r>
      <rPr>
        <b/>
        <sz val="10"/>
        <color rgb="FFC00000"/>
        <rFont val="Calibri"/>
        <family val="2"/>
        <scheme val="minor"/>
      </rPr>
      <t>ONLY</t>
    </r>
    <r>
      <rPr>
        <b/>
        <sz val="10"/>
        <color theme="1"/>
        <rFont val="Calibri"/>
        <family val="2"/>
        <scheme val="minor"/>
      </rPr>
      <t xml:space="preserve"> (15 POINTS)</t>
    </r>
  </si>
  <si>
    <t>1. RRH ONLY:  % Total Exit to Positive Dest.</t>
  </si>
  <si>
    <r>
      <t xml:space="preserve">Use 23C - total % </t>
    </r>
    <r>
      <rPr>
        <i/>
        <sz val="8"/>
        <rFont val="Calibri"/>
        <family val="2"/>
        <scheme val="minor"/>
      </rPr>
      <t>(last line)</t>
    </r>
  </si>
  <si>
    <t>SECTION 6:  TARGETS MET (MAX 5 POINTS)</t>
  </si>
  <si>
    <t>Section 6a:  TARGET # HH SERVED - ACTUAL</t>
  </si>
  <si>
    <r>
      <t xml:space="preserve">APR 8b </t>
    </r>
    <r>
      <rPr>
        <b/>
        <i/>
        <sz val="7"/>
        <color rgb="FFFF0000"/>
        <rFont val="Calibri"/>
        <family val="2"/>
        <scheme val="minor"/>
      </rPr>
      <t xml:space="preserve"> - Note, if Section 5a, 4 has a special consideration, use the dropdown in </t>
    </r>
    <r>
      <rPr>
        <b/>
        <i/>
        <sz val="7"/>
        <color theme="4"/>
        <rFont val="Calibri"/>
        <family val="2"/>
        <scheme val="minor"/>
      </rPr>
      <t>blue</t>
    </r>
    <r>
      <rPr>
        <b/>
        <i/>
        <sz val="7"/>
        <color rgb="FFFF0000"/>
        <rFont val="Calibri"/>
        <family val="2"/>
        <scheme val="minor"/>
      </rPr>
      <t xml:space="preserve"> nothing this.</t>
    </r>
  </si>
  <si>
    <t>1. HH - Q1</t>
  </si>
  <si>
    <t>January</t>
  </si>
  <si>
    <t>2. HH - Q2</t>
  </si>
  <si>
    <t>April</t>
  </si>
  <si>
    <t>3. HH - Q3</t>
  </si>
  <si>
    <t>July</t>
  </si>
  <si>
    <t>4. HH - Q4</t>
  </si>
  <si>
    <t>October</t>
  </si>
  <si>
    <t>5. Final Average</t>
  </si>
  <si>
    <t>Section 6b:  TARGET # OF PERSONS SERVED - ACTUAL</t>
  </si>
  <si>
    <r>
      <t xml:space="preserve">APR7b </t>
    </r>
    <r>
      <rPr>
        <b/>
        <i/>
        <sz val="7"/>
        <color rgb="FFFF0000"/>
        <rFont val="Calibri"/>
        <family val="2"/>
        <scheme val="minor"/>
      </rPr>
      <t xml:space="preserve"> - Note, if Section 5a, 4 has a special consideration, use the dropdown in </t>
    </r>
    <r>
      <rPr>
        <b/>
        <i/>
        <sz val="7"/>
        <color theme="4"/>
        <rFont val="Calibri"/>
        <family val="2"/>
        <scheme val="minor"/>
      </rPr>
      <t>blue</t>
    </r>
    <r>
      <rPr>
        <b/>
        <i/>
        <sz val="7"/>
        <color rgb="FFFF0000"/>
        <rFont val="Calibri"/>
        <family val="2"/>
        <scheme val="minor"/>
      </rPr>
      <t xml:space="preserve"> nothing this.</t>
    </r>
  </si>
  <si>
    <t>1. Persons - Q1</t>
  </si>
  <si>
    <t>2. Persons - Q2</t>
  </si>
  <si>
    <t>3. Persons - Q3</t>
  </si>
  <si>
    <t>4. Persons - Q4</t>
  </si>
  <si>
    <t>SECTION 7:  INCOME (10 POINTS)</t>
  </si>
  <si>
    <t>Section 7a:  EARNED INCOME CHANGE</t>
  </si>
  <si>
    <t>HUD Requirement - 20% PSH                        HUD Requirement - 53% RRH</t>
  </si>
  <si>
    <t>1. Increased earned income:  Percentage of adults stayers</t>
  </si>
  <si>
    <t xml:space="preserve">HMIS Report 703 - Metric 4.1 - % </t>
  </si>
  <si>
    <t>PSH</t>
  </si>
  <si>
    <t>2. Increased earned income:  Percentage of adults leavers</t>
  </si>
  <si>
    <t>HMIS Report 703 - Metric 4.4 - %</t>
  </si>
  <si>
    <t>RRH</t>
  </si>
  <si>
    <t>Section 7b:  NON-EMPLOYMENT INCOME CHANGE</t>
  </si>
  <si>
    <t>HUD Requirement - 54% PSH &amp; RRH</t>
  </si>
  <si>
    <t>1. Increased non-employment cash income:  Percentage of adults stayers</t>
  </si>
  <si>
    <t>HMIS Report 703 - Metric 4.2 - %</t>
  </si>
  <si>
    <t>Both</t>
  </si>
  <si>
    <t>2. Increased non-employment cash income:  Percentage of adults leavers</t>
  </si>
  <si>
    <t>HMIS Report 703 - Metric 4.5 - %</t>
  </si>
  <si>
    <t>TOTAL POINTS BEFORE BONUS</t>
  </si>
  <si>
    <t>IMPROVED SAFETY - DV ONLY??</t>
  </si>
  <si>
    <t>Can we do this:  Collect information related to whether or not the head of household reports feeling safer, six months after program enrollment. Compare the number of head of households that say yes to the total number of head of households in the project over the reporting period and calculate the percentage that increased safety.</t>
  </si>
  <si>
    <t>Section 8:  VULNERABILITY  (Bonus Points up to 2.5 each)</t>
  </si>
  <si>
    <t>Column only used for calculations.</t>
  </si>
  <si>
    <t>VI-SPDAT scores…</t>
  </si>
  <si>
    <t>QLIK needs - possibly next year.</t>
  </si>
  <si>
    <t>Determined by accurate QLIK report.  May not use.</t>
  </si>
  <si>
    <t>1. Chronically Homeless</t>
  </si>
  <si>
    <t>Automatically Calculated</t>
  </si>
  <si>
    <t>2. Disabling Condition</t>
  </si>
  <si>
    <t xml:space="preserve">3. Families with Children </t>
  </si>
  <si>
    <t>4. Unaccompanied Youth</t>
  </si>
  <si>
    <t>5. HH - Place not meant for habitation</t>
  </si>
  <si>
    <t>6. Persons Fleeing Domestic Violence</t>
  </si>
  <si>
    <t>Total Scores</t>
  </si>
  <si>
    <t>IF statements to determine if PSH or RRH</t>
  </si>
  <si>
    <t>TOTAL SCORE RRH</t>
  </si>
  <si>
    <t>Application Review and Warnings</t>
  </si>
  <si>
    <t>SECTION 1:          PROGRAM DATA</t>
  </si>
  <si>
    <t xml:space="preserve">SECTION 2:          DATA QUALITY </t>
  </si>
  <si>
    <t>EROOR</t>
  </si>
  <si>
    <t>SECTION 3:          n/a</t>
  </si>
  <si>
    <t>n/a</t>
  </si>
  <si>
    <t>SECTION 4:          GRANT FUNDS</t>
  </si>
  <si>
    <t>SECTION 5:          PROGRAM SUCCESS</t>
  </si>
  <si>
    <t>SECTION 6a/b:   TARGETS MET</t>
  </si>
  <si>
    <t>SECTION 7:          INCOME</t>
  </si>
  <si>
    <t>SECTION 8:          VULNERABILTY CHECK</t>
  </si>
  <si>
    <r>
      <rPr>
        <b/>
        <sz val="10"/>
        <color rgb="FFC00000"/>
        <rFont val="Calibri"/>
        <family val="2"/>
        <scheme val="minor"/>
      </rPr>
      <t xml:space="preserve">Note:  All unanswered questions below result in 0 pts for that question.  Scoring occurs on a 4 pt scale defined below: </t>
    </r>
    <r>
      <rPr>
        <sz val="10"/>
        <color theme="1"/>
        <rFont val="Calibri"/>
        <family val="2"/>
        <scheme val="minor"/>
      </rPr>
      <t xml:space="preserve">                                                                                                                       4 = 100% - Clearly responds to every detail of the question.  Communicates each explanation clearly.  Explanations are supported with details.
3 = 75% - Clearly responds to most of the details of the question.  Provides explanations but not clearly and specifically.  Explanations are supported with few details.
2 = 50% - Responds to only a few of the details of the question.  Provides minimal explanations with unsupported or minimal details.
1 = 0% - Provides only irrelevant information to the question.  Indicates a misunderstanding of the question.  Applicant does not answer the question.</t>
    </r>
  </si>
  <si>
    <r>
      <t>PROJECT DETAILS</t>
    </r>
    <r>
      <rPr>
        <b/>
        <i/>
        <u/>
        <sz val="12"/>
        <rFont val="Calibri"/>
        <family val="2"/>
        <scheme val="minor"/>
      </rPr>
      <t xml:space="preserve"> (Questions 1-2): </t>
    </r>
    <r>
      <rPr>
        <b/>
        <u/>
        <sz val="12"/>
        <rFont val="Calibri"/>
        <family val="2"/>
        <scheme val="minor"/>
      </rPr>
      <t xml:space="preserve"> Total Points - 50</t>
    </r>
  </si>
  <si>
    <t xml:space="preserve">Overview - Project Changes:  </t>
  </si>
  <si>
    <t>1.    Brief Description of the Project.  Have you had to make programatic changes to the project since the project was first awarded?  If so, please describe.</t>
  </si>
  <si>
    <r>
      <t xml:space="preserve">Program Outcomes (25 Points):  </t>
    </r>
    <r>
      <rPr>
        <sz val="10"/>
        <color theme="1"/>
        <rFont val="Calibri"/>
        <family val="2"/>
        <scheme val="minor"/>
      </rPr>
      <t xml:space="preserve">Program outcomes are realistic but sufficiently challenging given project scale. Outcomes are measurable and appropriate to the population being served. Minimal project outcomes should include: </t>
    </r>
  </si>
  <si>
    <t>Comments:</t>
  </si>
  <si>
    <t>Decrease the length of time people remain homeless once they enter your agency.</t>
  </si>
  <si>
    <t>1.	 Does the agency have a strategy to reduce the length of time individuals and persons in families remain homeless?
2.	 Does the agency have a process to identify and house individuals and persons in families with the longest lengths of time homeless?</t>
  </si>
  <si>
    <t>Increase the success of those that have secure housing can remain housed after exiting the project.  Describe your housing stability plan used to assist clients and provide examples.</t>
  </si>
  <si>
    <r>
      <t xml:space="preserve">1.	 Does the agency have a strategy to enhance the rate at which individuals and families in emergency shelters, transitional housing, and rapid rehousing programs move to permanent housing destinations?
2.	 Does the agency have a strategy to improve the rate at which individuals and families in permanent housing projects retain their housing?
</t>
    </r>
    <r>
      <rPr>
        <u/>
        <sz val="10"/>
        <color theme="4" tint="-0.249977111117893"/>
        <rFont val="Calibri"/>
        <family val="2"/>
        <scheme val="minor"/>
      </rPr>
      <t>Note:</t>
    </r>
    <r>
      <rPr>
        <sz val="10"/>
        <color theme="4" tint="-0.249977111117893"/>
        <rFont val="Calibri"/>
        <family val="2"/>
        <scheme val="minor"/>
      </rPr>
      <t xml:space="preserve">	 The housing stability plan is a process used with program participants to ensure that steps are taken to better ensure they have what is needed to remain housed after exiting the program.</t>
    </r>
  </si>
  <si>
    <t xml:space="preserve">Ensure that those exiting to permanent housing remain permanently housed after 6-months, 12-months, and 24-months. </t>
  </si>
  <si>
    <t>1.	 Does the agency have a strategy to identify individuals and families who experience repeated episodes of homelessness?
2.	 Does the agency have a process in place to reduce the rate of returns to homelessness?</t>
  </si>
  <si>
    <t>Increase access to employment income and access other non-cash sources of income such as SSDI, TANF, etc.</t>
  </si>
  <si>
    <t>1.	 Does the agency have a strategy to enhance access to employment and cash income sources, as well as, Non-cash income sources?
2.	 How does the agency collaborate with mainstream employment organizations to help individuals and families experiencing homelessness increase their employment cash income?</t>
  </si>
  <si>
    <t>1.  How has the project addresses racial disparities affecting individuals and families experiencing homelessness?  Respond to the following:</t>
  </si>
  <si>
    <t xml:space="preserve">(a.) Experience the agency has promoting racial equity.  </t>
  </si>
  <si>
    <t>1. How has the agency collaborated with underserved communities, particularly Black and Brown communities, to design or operate programs that equitably benefit them? Alternatively, what is the agency’s experience in successfully advancing racial equity through other initiatives.</t>
  </si>
  <si>
    <t xml:space="preserve">(b.) Ways you have analyzed whether racial disparities are present in the project and the results. </t>
  </si>
  <si>
    <t>1.	 What measures and/or tools has the agency use to continuously track progress on preventing or eliminating racial disparities in the provision or outcomes of homeless assistance?</t>
  </si>
  <si>
    <t>(c.) Plans for ongoing evaluation of your processess, policies, and procedures for racial equity.</t>
  </si>
  <si>
    <t>1  	What is the agency’s plan to prevent or eliminate racial disparities in the project?  Addresses processes, policies, and procedures; and includes ongoing evaluation of the plan.</t>
  </si>
  <si>
    <t>TOTAL APPLICATION POINTS  - Narrative</t>
  </si>
  <si>
    <t>Non-Profit</t>
  </si>
  <si>
    <t>Performance Score</t>
  </si>
  <si>
    <t>Bonus Points</t>
  </si>
  <si>
    <t>Deductions - Missing Docs.</t>
  </si>
  <si>
    <t>Narrative Score</t>
  </si>
  <si>
    <t>Final Renewal Score</t>
  </si>
  <si>
    <t>Completed Fiscal Analysis Risk Assessment</t>
  </si>
  <si>
    <t>a.Printout of the one full-year grant close-out. (final balance)</t>
  </si>
  <si>
    <r>
      <t xml:space="preserve">b.Printout and </t>
    </r>
    <r>
      <rPr>
        <b/>
        <sz val="11"/>
        <color theme="8" tint="-0.249977111117893"/>
        <rFont val="Calibri"/>
        <family val="2"/>
        <scheme val="minor"/>
      </rPr>
      <t>highlight</t>
    </r>
    <r>
      <rPr>
        <sz val="11"/>
        <color theme="1"/>
        <rFont val="Calibri"/>
        <family val="2"/>
        <scheme val="minor"/>
      </rPr>
      <t xml:space="preserve"> showing current grant draws.</t>
    </r>
  </si>
  <si>
    <r>
      <t xml:space="preserve">2. Current Amount </t>
    </r>
    <r>
      <rPr>
        <u/>
        <sz val="11"/>
        <color rgb="FFFF0000"/>
        <rFont val="Calibri"/>
        <family val="2"/>
        <scheme val="minor"/>
      </rPr>
      <t>Spent</t>
    </r>
    <r>
      <rPr>
        <sz val="11"/>
        <color rgb="FF000000"/>
        <rFont val="Calibri"/>
        <family val="2"/>
        <scheme val="minor"/>
      </rPr>
      <t>.  For documentation only.  Not scored.  =======&gt;</t>
    </r>
  </si>
  <si>
    <r>
      <t xml:space="preserve">1. Current Amount </t>
    </r>
    <r>
      <rPr>
        <u/>
        <sz val="11"/>
        <color rgb="FFFF0000"/>
        <rFont val="Calibri"/>
        <family val="2"/>
        <scheme val="minor"/>
      </rPr>
      <t>Awarded</t>
    </r>
    <r>
      <rPr>
        <sz val="11"/>
        <color rgb="FF000000"/>
        <rFont val="Calibri"/>
        <family val="2"/>
        <scheme val="minor"/>
      </rPr>
      <t xml:space="preserve">  For documentation only.  Not scored.  =====&gt;</t>
    </r>
  </si>
  <si>
    <r>
      <t xml:space="preserve">4. Full Year Close Out:  Grant Funds </t>
    </r>
    <r>
      <rPr>
        <u/>
        <sz val="11"/>
        <color rgb="FFFF0000"/>
        <rFont val="Calibri"/>
        <family val="2"/>
        <scheme val="minor"/>
      </rPr>
      <t>Spent</t>
    </r>
    <r>
      <rPr>
        <sz val="11"/>
        <color rgb="FF000000"/>
        <rFont val="Calibri"/>
        <family val="2"/>
        <scheme val="minor"/>
      </rPr>
      <t xml:space="preserve">:  (eLOCCS)  </t>
    </r>
    <r>
      <rPr>
        <i/>
        <sz val="8"/>
        <color rgb="FFFF0000"/>
        <rFont val="Calibri"/>
        <family val="2"/>
        <scheme val="minor"/>
      </rPr>
      <t xml:space="preserve"> </t>
    </r>
    <r>
      <rPr>
        <sz val="11"/>
        <color rgb="FF000000"/>
        <rFont val="Calibri"/>
        <family val="2"/>
        <scheme val="minor"/>
      </rPr>
      <t>================&gt;</t>
    </r>
  </si>
  <si>
    <r>
      <t xml:space="preserve">3. Full Year Close Out:  Grant Funds </t>
    </r>
    <r>
      <rPr>
        <u/>
        <sz val="11"/>
        <color rgb="FFFF0000"/>
        <rFont val="Calibri"/>
        <family val="2"/>
        <scheme val="minor"/>
      </rPr>
      <t>Awarded:</t>
    </r>
    <r>
      <rPr>
        <sz val="11"/>
        <color rgb="FF000000"/>
        <rFont val="Calibri"/>
        <family val="2"/>
        <scheme val="minor"/>
      </rPr>
      <t xml:space="preserve"> (eLOCCS)  </t>
    </r>
    <r>
      <rPr>
        <i/>
        <sz val="11"/>
        <color rgb="FFFF0000"/>
        <rFont val="Calibri"/>
        <family val="2"/>
        <scheme val="minor"/>
      </rPr>
      <t xml:space="preserve"> </t>
    </r>
    <r>
      <rPr>
        <sz val="11"/>
        <color rgb="FF000000"/>
        <rFont val="Calibri"/>
        <family val="2"/>
        <scheme val="minor"/>
      </rPr>
      <t>=============&gt;</t>
    </r>
  </si>
  <si>
    <r>
      <t>1.</t>
    </r>
    <r>
      <rPr>
        <b/>
        <u/>
        <sz val="10"/>
        <color theme="1"/>
        <rFont val="Calibri"/>
        <family val="2"/>
        <scheme val="minor"/>
      </rPr>
      <t xml:space="preserve"> Full Year Close Out</t>
    </r>
    <r>
      <rPr>
        <sz val="10"/>
        <color theme="1"/>
        <rFont val="Calibri"/>
        <family val="2"/>
        <scheme val="minor"/>
      </rPr>
      <t xml:space="preserve"> Funds Awarded:</t>
    </r>
  </si>
  <si>
    <r>
      <t>2.</t>
    </r>
    <r>
      <rPr>
        <b/>
        <u/>
        <sz val="10"/>
        <color theme="1"/>
        <rFont val="Calibri"/>
        <family val="2"/>
        <scheme val="minor"/>
      </rPr>
      <t xml:space="preserve"> Full Year Close Out</t>
    </r>
    <r>
      <rPr>
        <sz val="10"/>
        <color theme="1"/>
        <rFont val="Calibri"/>
        <family val="2"/>
        <scheme val="minor"/>
      </rPr>
      <t xml:space="preserve"> Funds Spent:</t>
    </r>
  </si>
  <si>
    <r>
      <t xml:space="preserve">3. </t>
    </r>
    <r>
      <rPr>
        <b/>
        <strike/>
        <u/>
        <sz val="10"/>
        <color theme="1"/>
        <rFont val="Calibri"/>
        <family val="2"/>
        <scheme val="minor"/>
      </rPr>
      <t>Previous Year</t>
    </r>
    <r>
      <rPr>
        <strike/>
        <sz val="10"/>
        <color theme="1"/>
        <rFont val="Calibri"/>
        <family val="2"/>
        <scheme val="minor"/>
      </rPr>
      <t xml:space="preserve"> Grant Funds Awarded:  Amount</t>
    </r>
  </si>
  <si>
    <r>
      <t xml:space="preserve">4. </t>
    </r>
    <r>
      <rPr>
        <b/>
        <strike/>
        <u/>
        <sz val="10"/>
        <color theme="1"/>
        <rFont val="Calibri"/>
        <family val="2"/>
        <scheme val="minor"/>
      </rPr>
      <t>Previous Year</t>
    </r>
    <r>
      <rPr>
        <strike/>
        <sz val="10"/>
        <color theme="1"/>
        <rFont val="Calibri"/>
        <family val="2"/>
        <scheme val="minor"/>
      </rPr>
      <t xml:space="preserve"> Grant Funds Spent:  Amount</t>
    </r>
  </si>
  <si>
    <r>
      <t xml:space="preserve">Project meets HUD threshold requirements for renewal projects. </t>
    </r>
    <r>
      <rPr>
        <i/>
        <u/>
        <sz val="11"/>
        <color theme="4"/>
        <rFont val="Calibri"/>
        <family val="2"/>
        <scheme val="minor"/>
      </rPr>
      <t xml:space="preserve"> Answer True or False.  Agency </t>
    </r>
    <r>
      <rPr>
        <b/>
        <i/>
        <u/>
        <sz val="11"/>
        <color theme="4"/>
        <rFont val="Calibri"/>
        <family val="2"/>
        <scheme val="minor"/>
      </rPr>
      <t>does not</t>
    </r>
    <r>
      <rPr>
        <i/>
        <u/>
        <sz val="11"/>
        <color theme="4"/>
        <rFont val="Calibri"/>
        <family val="2"/>
        <scheme val="minor"/>
      </rPr>
      <t xml:space="preserve"> have: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</si>
</sst>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164" formatCode="&quot;$&quot;#,##0.00"/>
    <numFmt numFmtId="165" formatCode="0.000%"/>
    <numFmt numFmtId="166" formatCode="0.0000"/>
    <numFmt numFmtId="167" formatCode="0.0%"/>
    <numFmt numFmtId="168" formatCode="0.0"/>
    <numFmt numFmtId="169" formatCode="0.00000"/>
  </numFmts>
  <fonts count="91" x14ac:knownFonts="1">
    <font>
      <sz val="11"/>
      <color theme="1"/>
      <name val="Calibri"/>
      <family val="2"/>
      <scheme val="minor"/>
    </font>
    <font>
      <sz val="11"/>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sz val="10"/>
      <color theme="1"/>
      <name val="Calibri"/>
      <family val="2"/>
      <scheme val="minor"/>
    </font>
    <font>
      <sz val="8"/>
      <color theme="1"/>
      <name val="Calibri"/>
      <family val="2"/>
      <scheme val="minor"/>
    </font>
    <font>
      <sz val="8"/>
      <color rgb="FFFF0000"/>
      <name val="Calibri"/>
      <family val="2"/>
      <scheme val="minor"/>
    </font>
    <font>
      <i/>
      <sz val="8"/>
      <color theme="1"/>
      <name val="Calibri"/>
      <family val="2"/>
      <scheme val="minor"/>
    </font>
    <font>
      <sz val="9"/>
      <color theme="1"/>
      <name val="Calibri"/>
      <family val="2"/>
      <scheme val="minor"/>
    </font>
    <font>
      <b/>
      <sz val="10"/>
      <name val="Calibri"/>
      <family val="2"/>
      <scheme val="minor"/>
    </font>
    <font>
      <sz val="10"/>
      <color rgb="FFFF0000"/>
      <name val="Calibri"/>
      <family val="2"/>
      <scheme val="minor"/>
    </font>
    <font>
      <sz val="10"/>
      <name val="Calibri"/>
      <family val="2"/>
      <scheme val="minor"/>
    </font>
    <font>
      <sz val="8"/>
      <name val="Calibri"/>
      <family val="2"/>
      <scheme val="minor"/>
    </font>
    <font>
      <b/>
      <sz val="10"/>
      <color theme="5" tint="-0.499984740745262"/>
      <name val="Calibri"/>
      <family val="2"/>
      <scheme val="minor"/>
    </font>
    <font>
      <b/>
      <u/>
      <sz val="10"/>
      <color theme="1"/>
      <name val="Calibri"/>
      <family val="2"/>
      <scheme val="minor"/>
    </font>
    <font>
      <b/>
      <sz val="10"/>
      <color rgb="FFC00000"/>
      <name val="Calibri"/>
      <family val="2"/>
      <scheme val="minor"/>
    </font>
    <font>
      <sz val="10"/>
      <color rgb="FF000000"/>
      <name val="Calibri"/>
      <family val="2"/>
    </font>
    <font>
      <sz val="8"/>
      <name val="Calibri"/>
      <family val="2"/>
    </font>
    <font>
      <sz val="10"/>
      <color theme="1"/>
      <name val="Calibri"/>
      <family val="2"/>
    </font>
    <font>
      <b/>
      <u/>
      <sz val="8"/>
      <name val="Calibri"/>
      <family val="2"/>
    </font>
    <font>
      <b/>
      <u/>
      <sz val="8"/>
      <color rgb="FFFF0000"/>
      <name val="Calibri"/>
      <family val="2"/>
    </font>
    <font>
      <sz val="8"/>
      <color rgb="FFFF0000"/>
      <name val="Calibri"/>
      <family val="2"/>
    </font>
    <font>
      <b/>
      <u/>
      <sz val="8"/>
      <color rgb="FF0070C0"/>
      <name val="Calibri"/>
      <family val="2"/>
    </font>
    <font>
      <sz val="9"/>
      <name val="Calibri"/>
      <family val="2"/>
      <scheme val="minor"/>
    </font>
    <font>
      <i/>
      <sz val="8"/>
      <name val="Calibri"/>
      <family val="2"/>
      <scheme val="minor"/>
    </font>
    <font>
      <sz val="10"/>
      <color indexed="8"/>
      <name val="Calibri"/>
      <family val="2"/>
      <scheme val="minor"/>
    </font>
    <font>
      <sz val="10"/>
      <color theme="5" tint="-0.499984740745262"/>
      <name val="Calibri"/>
      <family val="2"/>
      <scheme val="minor"/>
    </font>
    <font>
      <b/>
      <sz val="10"/>
      <color rgb="FFFF0000"/>
      <name val="Calibri"/>
      <family val="2"/>
      <scheme val="minor"/>
    </font>
    <font>
      <b/>
      <sz val="9"/>
      <color rgb="FFFF0000"/>
      <name val="Calibri"/>
      <family val="2"/>
      <scheme val="minor"/>
    </font>
    <font>
      <sz val="10"/>
      <color theme="4"/>
      <name val="Calibri"/>
      <family val="2"/>
      <scheme val="minor"/>
    </font>
    <font>
      <b/>
      <sz val="10"/>
      <color theme="2"/>
      <name val="Calibri"/>
      <family val="2"/>
      <scheme val="minor"/>
    </font>
    <font>
      <sz val="10"/>
      <color rgb="FF00B050"/>
      <name val="Calibri"/>
      <family val="2"/>
      <scheme val="minor"/>
    </font>
    <font>
      <b/>
      <sz val="10"/>
      <color rgb="FF00B050"/>
      <name val="Calibri"/>
      <family val="2"/>
      <scheme val="minor"/>
    </font>
    <font>
      <sz val="10"/>
      <color rgb="FF0070C0"/>
      <name val="Calibri"/>
      <family val="2"/>
      <scheme val="minor"/>
    </font>
    <font>
      <b/>
      <sz val="10"/>
      <color theme="4"/>
      <name val="Calibri"/>
      <family val="2"/>
      <scheme val="minor"/>
    </font>
    <font>
      <sz val="10"/>
      <color theme="9"/>
      <name val="Calibri"/>
      <family val="2"/>
      <scheme val="minor"/>
    </font>
    <font>
      <i/>
      <sz val="10"/>
      <color rgb="FFFF0000"/>
      <name val="Calibri"/>
      <family val="2"/>
      <scheme val="minor"/>
    </font>
    <font>
      <i/>
      <sz val="10"/>
      <color theme="1"/>
      <name val="Calibri"/>
      <family val="2"/>
      <scheme val="minor"/>
    </font>
    <font>
      <b/>
      <u/>
      <sz val="10"/>
      <color theme="8" tint="-0.249977111117893"/>
      <name val="Calibri"/>
      <family val="2"/>
      <scheme val="minor"/>
    </font>
    <font>
      <sz val="10"/>
      <color theme="8" tint="-0.249977111117893"/>
      <name val="Calibri"/>
      <family val="2"/>
      <scheme val="minor"/>
    </font>
    <font>
      <b/>
      <u/>
      <sz val="10"/>
      <name val="Calibri"/>
      <family val="2"/>
      <scheme val="minor"/>
    </font>
    <font>
      <b/>
      <sz val="6"/>
      <color rgb="FFFF0000"/>
      <name val="Calibri"/>
      <family val="2"/>
      <scheme val="minor"/>
    </font>
    <font>
      <b/>
      <i/>
      <sz val="7"/>
      <color rgb="FFFF0000"/>
      <name val="Calibri"/>
      <family val="2"/>
      <scheme val="minor"/>
    </font>
    <font>
      <i/>
      <sz val="8"/>
      <color rgb="FFFF0000"/>
      <name val="Calibri"/>
      <family val="2"/>
      <scheme val="minor"/>
    </font>
    <font>
      <i/>
      <sz val="10"/>
      <color theme="4"/>
      <name val="Calibri"/>
      <family val="2"/>
      <scheme val="minor"/>
    </font>
    <font>
      <b/>
      <i/>
      <sz val="7"/>
      <color theme="4"/>
      <name val="Calibri"/>
      <family val="2"/>
      <scheme val="minor"/>
    </font>
    <font>
      <sz val="4"/>
      <color theme="1"/>
      <name val="Calibri"/>
      <family val="2"/>
      <scheme val="minor"/>
    </font>
    <font>
      <sz val="11"/>
      <color theme="1"/>
      <name val="Times New Roman"/>
      <family val="1"/>
    </font>
    <font>
      <sz val="11"/>
      <color rgb="FFFF0000"/>
      <name val="Times New Roman"/>
      <family val="1"/>
    </font>
    <font>
      <sz val="11"/>
      <color rgb="FFFF0000"/>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B050"/>
      <name val="Calibri"/>
      <family val="2"/>
      <scheme val="minor"/>
    </font>
    <font>
      <i/>
      <sz val="11"/>
      <color rgb="FFFF0000"/>
      <name val="Calibri"/>
      <family val="2"/>
      <scheme val="minor"/>
    </font>
    <font>
      <b/>
      <sz val="11"/>
      <color rgb="FF00B050"/>
      <name val="Calibri"/>
      <family val="2"/>
      <scheme val="minor"/>
    </font>
    <font>
      <b/>
      <sz val="11"/>
      <color theme="8" tint="-0.249977111117893"/>
      <name val="Calibri"/>
      <family val="2"/>
      <scheme val="minor"/>
    </font>
    <font>
      <b/>
      <sz val="11"/>
      <color theme="4" tint="-0.249977111117893"/>
      <name val="Calibri"/>
      <family val="2"/>
      <scheme val="minor"/>
    </font>
    <font>
      <b/>
      <u/>
      <sz val="11"/>
      <color theme="1"/>
      <name val="Calibri"/>
      <family val="2"/>
      <scheme val="minor"/>
    </font>
    <font>
      <sz val="11"/>
      <color rgb="FF000000"/>
      <name val="Calibri"/>
      <family val="2"/>
      <scheme val="minor"/>
    </font>
    <font>
      <i/>
      <sz val="11"/>
      <color theme="4" tint="-0.249977111117893"/>
      <name val="Calibri"/>
      <family val="2"/>
      <scheme val="minor"/>
    </font>
    <font>
      <u/>
      <sz val="11"/>
      <color rgb="FFFF0000"/>
      <name val="Calibri"/>
      <family val="2"/>
      <scheme val="minor"/>
    </font>
    <font>
      <b/>
      <sz val="11"/>
      <color rgb="FF000000"/>
      <name val="Calibri"/>
      <family val="2"/>
      <scheme val="minor"/>
    </font>
    <font>
      <b/>
      <i/>
      <sz val="11"/>
      <color rgb="FF000000"/>
      <name val="Calibri"/>
      <family val="2"/>
      <scheme val="minor"/>
    </font>
    <font>
      <u/>
      <sz val="11"/>
      <color theme="1"/>
      <name val="Calibri"/>
      <family val="2"/>
      <scheme val="minor"/>
    </font>
    <font>
      <i/>
      <sz val="11"/>
      <color theme="1"/>
      <name val="Calibri"/>
      <family val="2"/>
      <scheme val="minor"/>
    </font>
    <font>
      <b/>
      <sz val="12"/>
      <color theme="1"/>
      <name val="Calibri"/>
      <family val="2"/>
      <scheme val="minor"/>
    </font>
    <font>
      <i/>
      <sz val="12"/>
      <color rgb="FFFF0000"/>
      <name val="Calibri"/>
      <family val="2"/>
      <scheme val="minor"/>
    </font>
    <font>
      <i/>
      <u/>
      <sz val="12"/>
      <color rgb="FFFF0000"/>
      <name val="Calibri"/>
      <family val="2"/>
      <scheme val="minor"/>
    </font>
    <font>
      <i/>
      <sz val="9"/>
      <color theme="4" tint="-0.249977111117893"/>
      <name val="Calibri"/>
      <family val="2"/>
      <scheme val="minor"/>
    </font>
    <font>
      <i/>
      <sz val="10"/>
      <color theme="4" tint="-0.249977111117893"/>
      <name val="Calibri"/>
      <family val="2"/>
      <scheme val="minor"/>
    </font>
    <font>
      <b/>
      <u/>
      <sz val="12"/>
      <name val="Calibri"/>
      <family val="2"/>
      <scheme val="minor"/>
    </font>
    <font>
      <b/>
      <i/>
      <u/>
      <sz val="12"/>
      <name val="Calibri"/>
      <family val="2"/>
      <scheme val="minor"/>
    </font>
    <font>
      <b/>
      <sz val="8"/>
      <name val="Calibri"/>
      <family val="2"/>
      <scheme val="minor"/>
    </font>
    <font>
      <b/>
      <sz val="14"/>
      <name val="Calibri"/>
      <family val="2"/>
      <scheme val="minor"/>
    </font>
    <font>
      <b/>
      <sz val="14"/>
      <color theme="1"/>
      <name val="Calibri"/>
      <family val="2"/>
      <scheme val="minor"/>
    </font>
    <font>
      <b/>
      <sz val="8"/>
      <color rgb="FFFF0000"/>
      <name val="Calibri"/>
      <family val="2"/>
      <scheme val="minor"/>
    </font>
    <font>
      <sz val="9"/>
      <color rgb="FFFF0000"/>
      <name val="Calibri"/>
      <family val="2"/>
      <scheme val="minor"/>
    </font>
    <font>
      <sz val="14"/>
      <color theme="1"/>
      <name val="Calibri"/>
      <family val="2"/>
      <scheme val="minor"/>
    </font>
    <font>
      <sz val="10"/>
      <color theme="4" tint="-0.249977111117893"/>
      <name val="Calibri"/>
      <family val="2"/>
      <scheme val="minor"/>
    </font>
    <font>
      <u/>
      <sz val="10"/>
      <color theme="4" tint="-0.249977111117893"/>
      <name val="Calibri"/>
      <family val="2"/>
      <scheme val="minor"/>
    </font>
    <font>
      <sz val="6"/>
      <color theme="1"/>
      <name val="Calibri"/>
      <family val="2"/>
      <scheme val="minor"/>
    </font>
    <font>
      <strike/>
      <sz val="10"/>
      <color theme="1"/>
      <name val="Calibri"/>
      <family val="2"/>
      <scheme val="minor"/>
    </font>
    <font>
      <b/>
      <strike/>
      <u/>
      <sz val="10"/>
      <color theme="1"/>
      <name val="Calibri"/>
      <family val="2"/>
      <scheme val="minor"/>
    </font>
    <font>
      <strike/>
      <sz val="8"/>
      <color theme="1"/>
      <name val="Calibri"/>
      <family val="2"/>
      <scheme val="minor"/>
    </font>
    <font>
      <b/>
      <strike/>
      <sz val="10"/>
      <color theme="1"/>
      <name val="Calibri"/>
      <family val="2"/>
      <scheme val="minor"/>
    </font>
    <font>
      <strike/>
      <sz val="8"/>
      <color rgb="FFFF0000"/>
      <name val="Calibri"/>
      <family val="2"/>
      <scheme val="minor"/>
    </font>
    <font>
      <i/>
      <u/>
      <sz val="11"/>
      <color theme="4"/>
      <name val="Calibri"/>
      <family val="2"/>
      <scheme val="minor"/>
    </font>
    <font>
      <b/>
      <i/>
      <u/>
      <sz val="11"/>
      <color theme="4"/>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CF3"/>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indexed="9"/>
        <bgColor indexed="9"/>
      </patternFill>
    </fill>
    <fill>
      <patternFill patternType="solid">
        <fgColor rgb="FFFFFF00"/>
        <bgColor indexed="64"/>
      </patternFill>
    </fill>
    <fill>
      <patternFill patternType="solid">
        <fgColor theme="9"/>
        <bgColor indexed="64"/>
      </patternFill>
    </fill>
    <fill>
      <patternFill patternType="solid">
        <fgColor rgb="FFFFFF9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CFEDE"/>
        <bgColor indexed="64"/>
      </patternFill>
    </fill>
  </fills>
  <borders count="100">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bottom style="hair">
        <color auto="1"/>
      </bottom>
      <diagonal/>
    </border>
    <border>
      <left/>
      <right/>
      <top style="medium">
        <color indexed="64"/>
      </top>
      <bottom style="medium">
        <color indexed="64"/>
      </bottom>
      <diagonal/>
    </border>
    <border>
      <left style="hair">
        <color auto="1"/>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bottom style="medium">
        <color indexed="64"/>
      </bottom>
      <diagonal/>
    </border>
    <border>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bottom style="hair">
        <color auto="1"/>
      </bottom>
      <diagonal/>
    </border>
    <border>
      <left/>
      <right/>
      <top style="hair">
        <color auto="1"/>
      </top>
      <bottom style="medium">
        <color indexed="64"/>
      </bottom>
      <diagonal/>
    </border>
    <border>
      <left style="medium">
        <color indexed="64"/>
      </left>
      <right/>
      <top style="hair">
        <color auto="1"/>
      </top>
      <bottom style="medium">
        <color indexed="64"/>
      </bottom>
      <diagonal/>
    </border>
    <border>
      <left/>
      <right style="hair">
        <color auto="1"/>
      </right>
      <top style="hair">
        <color auto="1"/>
      </top>
      <bottom style="medium">
        <color indexed="64"/>
      </bottom>
      <diagonal/>
    </border>
    <border>
      <left/>
      <right/>
      <top style="medium">
        <color indexed="64"/>
      </top>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
      <left style="hair">
        <color auto="1"/>
      </left>
      <right/>
      <top style="hair">
        <color auto="1"/>
      </top>
      <bottom style="hair">
        <color auto="1"/>
      </bottom>
      <diagonal/>
    </border>
    <border>
      <left/>
      <right style="medium">
        <color indexed="64"/>
      </right>
      <top style="thin">
        <color auto="1"/>
      </top>
      <bottom style="thin">
        <color auto="1"/>
      </bottom>
      <diagonal/>
    </border>
    <border>
      <left style="hair">
        <color auto="1"/>
      </left>
      <right style="medium">
        <color indexed="64"/>
      </right>
      <top/>
      <bottom style="hair">
        <color auto="1"/>
      </bottom>
      <diagonal/>
    </border>
    <border>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top style="hair">
        <color auto="1"/>
      </top>
      <bottom/>
      <diagonal/>
    </border>
    <border>
      <left style="thin">
        <color indexed="64"/>
      </left>
      <right/>
      <top/>
      <bottom style="thin">
        <color indexed="64"/>
      </bottom>
      <diagonal/>
    </border>
    <border>
      <left style="medium">
        <color indexed="64"/>
      </left>
      <right style="hair">
        <color auto="1"/>
      </right>
      <top/>
      <bottom style="medium">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auto="1"/>
      </top>
      <bottom/>
      <diagonal/>
    </border>
    <border>
      <left style="hair">
        <color auto="1"/>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style="hair">
        <color auto="1"/>
      </left>
      <right/>
      <top/>
      <bottom style="hair">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thick">
        <color auto="1"/>
      </left>
      <right/>
      <top/>
      <bottom/>
      <diagonal/>
    </border>
    <border>
      <left style="medium">
        <color indexed="64"/>
      </left>
      <right style="medium">
        <color indexed="64"/>
      </right>
      <top style="medium">
        <color auto="1"/>
      </top>
      <bottom/>
      <diagonal/>
    </border>
    <border>
      <left style="thin">
        <color auto="1"/>
      </left>
      <right style="thin">
        <color auto="1"/>
      </right>
      <top style="thin">
        <color auto="1"/>
      </top>
      <bottom/>
      <diagonal/>
    </border>
    <border>
      <left style="medium">
        <color indexed="64"/>
      </left>
      <right/>
      <top style="medium">
        <color auto="1"/>
      </top>
      <bottom style="thick">
        <color auto="1"/>
      </bottom>
      <diagonal/>
    </border>
    <border>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medium">
        <color indexed="64"/>
      </right>
      <top style="medium">
        <color auto="1"/>
      </top>
      <bottom style="thick">
        <color auto="1"/>
      </bottom>
      <diagonal/>
    </border>
    <border>
      <left/>
      <right/>
      <top style="thick">
        <color auto="1"/>
      </top>
      <bottom/>
      <diagonal/>
    </border>
    <border>
      <left style="thin">
        <color auto="1"/>
      </left>
      <right style="thin">
        <color auto="1"/>
      </right>
      <top/>
      <bottom/>
      <diagonal/>
    </border>
    <border>
      <left style="thin">
        <color indexed="64"/>
      </left>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727">
    <xf numFmtId="0" fontId="0" fillId="0" borderId="0" xfId="0"/>
    <xf numFmtId="0" fontId="2" fillId="7" borderId="19" xfId="0" applyFont="1" applyFill="1" applyBorder="1" applyAlignment="1">
      <alignment vertical="top" wrapText="1"/>
    </xf>
    <xf numFmtId="0" fontId="2" fillId="7" borderId="20" xfId="0" applyFont="1" applyFill="1" applyBorder="1" applyAlignment="1">
      <alignment vertical="top" wrapText="1"/>
    </xf>
    <xf numFmtId="0" fontId="2" fillId="4" borderId="22" xfId="0" applyFont="1" applyFill="1" applyBorder="1" applyAlignment="1">
      <alignment vertical="top" wrapText="1"/>
    </xf>
    <xf numFmtId="0" fontId="2" fillId="2" borderId="1" xfId="0" applyFont="1" applyFill="1" applyBorder="1" applyAlignment="1">
      <alignment horizontal="left" vertical="top"/>
    </xf>
    <xf numFmtId="0" fontId="2" fillId="4" borderId="23" xfId="0" applyFont="1" applyFill="1" applyBorder="1" applyAlignment="1">
      <alignment vertical="top" wrapText="1"/>
    </xf>
    <xf numFmtId="0" fontId="2" fillId="7" borderId="28" xfId="0" applyFont="1" applyFill="1" applyBorder="1" applyAlignment="1">
      <alignment horizontal="left" vertical="top"/>
    </xf>
    <xf numFmtId="0" fontId="3" fillId="7" borderId="28" xfId="0" applyFont="1" applyFill="1" applyBorder="1" applyAlignment="1">
      <alignment horizontal="center" vertical="top"/>
    </xf>
    <xf numFmtId="0" fontId="2" fillId="7" borderId="28" xfId="0" applyFont="1" applyFill="1" applyBorder="1" applyAlignment="1">
      <alignment horizontal="left" vertical="top" wrapText="1"/>
    </xf>
    <xf numFmtId="2" fontId="2" fillId="7" borderId="29" xfId="0" applyNumberFormat="1" applyFont="1" applyFill="1" applyBorder="1" applyAlignment="1">
      <alignment horizontal="left" vertical="top"/>
    </xf>
    <xf numFmtId="0" fontId="2" fillId="0" borderId="30" xfId="0" applyFont="1" applyBorder="1" applyAlignment="1">
      <alignment vertical="top" wrapText="1"/>
    </xf>
    <xf numFmtId="0" fontId="3" fillId="0" borderId="31" xfId="0" applyFont="1" applyBorder="1" applyAlignment="1">
      <alignment vertical="top" wrapText="1"/>
    </xf>
    <xf numFmtId="0" fontId="2" fillId="2" borderId="31" xfId="0" applyFont="1" applyFill="1" applyBorder="1" applyAlignment="1">
      <alignment horizontal="left" vertical="top" wrapText="1"/>
    </xf>
    <xf numFmtId="0" fontId="2" fillId="2" borderId="31" xfId="0" applyFont="1" applyFill="1" applyBorder="1" applyAlignment="1">
      <alignment horizontal="right" vertical="top" wrapText="1"/>
    </xf>
    <xf numFmtId="0" fontId="2" fillId="2" borderId="31" xfId="0" applyFont="1" applyFill="1" applyBorder="1" applyAlignment="1">
      <alignment horizontal="left" vertical="top"/>
    </xf>
    <xf numFmtId="0" fontId="2" fillId="4" borderId="22" xfId="0" applyFont="1" applyFill="1" applyBorder="1" applyAlignment="1">
      <alignment horizontal="left" vertical="top" wrapText="1"/>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3" fillId="4" borderId="1" xfId="0" applyFont="1" applyFill="1" applyBorder="1" applyAlignment="1">
      <alignment horizontal="center" vertical="top"/>
    </xf>
    <xf numFmtId="0" fontId="2" fillId="4" borderId="1" xfId="0" applyFont="1" applyFill="1" applyBorder="1" applyAlignment="1">
      <alignment horizontal="left" vertical="top" wrapText="1"/>
    </xf>
    <xf numFmtId="2" fontId="2" fillId="4" borderId="33" xfId="0" applyNumberFormat="1" applyFont="1" applyFill="1" applyBorder="1" applyAlignment="1">
      <alignment horizontal="left" vertical="top"/>
    </xf>
    <xf numFmtId="0" fontId="5" fillId="0" borderId="22" xfId="0" applyFont="1" applyBorder="1" applyAlignment="1">
      <alignment vertical="top" wrapText="1"/>
    </xf>
    <xf numFmtId="0" fontId="6" fillId="0" borderId="1" xfId="0" applyFont="1" applyBorder="1" applyAlignment="1">
      <alignment vertical="top" wrapText="1"/>
    </xf>
    <xf numFmtId="0" fontId="5" fillId="3" borderId="1" xfId="0" applyFont="1" applyFill="1" applyBorder="1" applyAlignment="1">
      <alignment horizontal="left" vertical="top"/>
    </xf>
    <xf numFmtId="0" fontId="7" fillId="2" borderId="1" xfId="0" applyFont="1" applyFill="1" applyBorder="1" applyAlignment="1">
      <alignment horizontal="left" vertical="top"/>
    </xf>
    <xf numFmtId="2" fontId="5" fillId="0" borderId="33" xfId="0" applyNumberFormat="1" applyFont="1" applyBorder="1" applyAlignment="1">
      <alignment horizontal="left" vertical="top"/>
    </xf>
    <xf numFmtId="0" fontId="5" fillId="2" borderId="22" xfId="0" applyFont="1" applyFill="1" applyBorder="1" applyAlignment="1">
      <alignment horizontal="left" vertical="top"/>
    </xf>
    <xf numFmtId="0" fontId="5" fillId="3" borderId="1" xfId="0" applyFont="1" applyFill="1" applyBorder="1" applyAlignment="1">
      <alignment horizontal="left" vertical="top" wrapText="1"/>
    </xf>
    <xf numFmtId="2" fontId="5" fillId="0" borderId="33" xfId="0" applyNumberFormat="1" applyFont="1" applyBorder="1" applyAlignment="1">
      <alignment horizontal="left" vertical="top" wrapText="1"/>
    </xf>
    <xf numFmtId="0" fontId="5" fillId="0" borderId="23" xfId="0" applyFont="1" applyBorder="1" applyAlignment="1">
      <alignment vertical="top" wrapText="1"/>
    </xf>
    <xf numFmtId="0" fontId="6" fillId="0" borderId="25" xfId="0" applyFont="1" applyBorder="1" applyAlignment="1">
      <alignment vertical="top" wrapText="1"/>
    </xf>
    <xf numFmtId="0" fontId="5" fillId="3" borderId="25" xfId="0" applyFont="1" applyFill="1" applyBorder="1" applyAlignment="1">
      <alignment horizontal="left" vertical="top"/>
    </xf>
    <xf numFmtId="0" fontId="7" fillId="2" borderId="25" xfId="0" applyFont="1" applyFill="1" applyBorder="1" applyAlignment="1">
      <alignment horizontal="left" vertical="top"/>
    </xf>
    <xf numFmtId="2" fontId="5" fillId="0" borderId="34" xfId="0" applyNumberFormat="1" applyFont="1" applyBorder="1" applyAlignment="1">
      <alignment horizontal="left" vertical="top"/>
    </xf>
    <xf numFmtId="0" fontId="5" fillId="0" borderId="6" xfId="0" applyFont="1" applyBorder="1" applyAlignment="1">
      <alignment vertical="top" wrapText="1"/>
    </xf>
    <xf numFmtId="0" fontId="9" fillId="0" borderId="6" xfId="0" applyFont="1" applyBorder="1" applyAlignment="1">
      <alignment vertical="top" wrapText="1"/>
    </xf>
    <xf numFmtId="0" fontId="5" fillId="3" borderId="6" xfId="0" applyFont="1" applyFill="1" applyBorder="1" applyAlignment="1">
      <alignment horizontal="left" vertical="top" wrapText="1"/>
    </xf>
    <xf numFmtId="0" fontId="5" fillId="2" borderId="6" xfId="0" applyFont="1" applyFill="1" applyBorder="1" applyAlignment="1">
      <alignment vertical="top"/>
    </xf>
    <xf numFmtId="0" fontId="5" fillId="0" borderId="6" xfId="0" applyFont="1" applyBorder="1" applyAlignment="1">
      <alignment horizontal="left" vertical="top" wrapText="1"/>
    </xf>
    <xf numFmtId="2" fontId="5" fillId="0" borderId="6" xfId="0" applyNumberFormat="1" applyFont="1" applyBorder="1" applyAlignment="1">
      <alignment horizontal="left" vertical="top" wrapText="1"/>
    </xf>
    <xf numFmtId="0" fontId="5" fillId="4" borderId="35" xfId="0" applyFont="1" applyFill="1" applyBorder="1" applyAlignment="1">
      <alignment vertical="top" wrapText="1"/>
    </xf>
    <xf numFmtId="0" fontId="9" fillId="4" borderId="28" xfId="0" applyFont="1" applyFill="1" applyBorder="1" applyAlignment="1">
      <alignment vertical="top" wrapText="1"/>
    </xf>
    <xf numFmtId="0" fontId="5" fillId="4" borderId="28" xfId="0" applyFont="1" applyFill="1" applyBorder="1" applyAlignment="1">
      <alignment horizontal="left" vertical="top"/>
    </xf>
    <xf numFmtId="0" fontId="5" fillId="4" borderId="28" xfId="0" applyFont="1" applyFill="1" applyBorder="1" applyAlignment="1">
      <alignment horizontal="right" vertical="top"/>
    </xf>
    <xf numFmtId="0" fontId="3" fillId="4" borderId="25" xfId="0" applyFont="1" applyFill="1" applyBorder="1" applyAlignment="1">
      <alignment vertical="top" wrapText="1"/>
    </xf>
    <xf numFmtId="0" fontId="2" fillId="4" borderId="25" xfId="0" applyFont="1" applyFill="1" applyBorder="1" applyAlignment="1">
      <alignment horizontal="left" vertical="top"/>
    </xf>
    <xf numFmtId="0" fontId="2" fillId="4" borderId="25" xfId="0" applyFont="1" applyFill="1" applyBorder="1" applyAlignment="1">
      <alignment horizontal="right" vertical="top"/>
    </xf>
    <xf numFmtId="0" fontId="2" fillId="4" borderId="25" xfId="0" applyFont="1" applyFill="1" applyBorder="1" applyAlignment="1">
      <alignment horizontal="center" vertical="top" wrapText="1"/>
    </xf>
    <xf numFmtId="2" fontId="2" fillId="4" borderId="34" xfId="0" applyNumberFormat="1" applyFont="1" applyFill="1" applyBorder="1" applyAlignment="1">
      <alignment horizontal="center" vertical="top" wrapText="1"/>
    </xf>
    <xf numFmtId="0" fontId="5" fillId="0" borderId="6" xfId="0" applyFont="1" applyBorder="1" applyAlignment="1">
      <alignment horizontal="right" vertical="top" wrapText="1"/>
    </xf>
    <xf numFmtId="0" fontId="2" fillId="7" borderId="28" xfId="0" applyFont="1" applyFill="1" applyBorder="1" applyAlignment="1">
      <alignment horizontal="right" vertical="top" wrapText="1"/>
    </xf>
    <xf numFmtId="2" fontId="10" fillId="7" borderId="29" xfId="0" applyNumberFormat="1" applyFont="1" applyFill="1" applyBorder="1" applyAlignment="1">
      <alignment horizontal="right" vertical="top"/>
    </xf>
    <xf numFmtId="0" fontId="5" fillId="2" borderId="22" xfId="0" applyFont="1" applyFill="1" applyBorder="1" applyAlignment="1">
      <alignment vertical="top" wrapText="1"/>
    </xf>
    <xf numFmtId="0" fontId="6" fillId="2" borderId="1" xfId="0" applyFont="1" applyFill="1" applyBorder="1" applyAlignment="1">
      <alignment vertical="top" wrapText="1"/>
    </xf>
    <xf numFmtId="2" fontId="5" fillId="2" borderId="33" xfId="0" applyNumberFormat="1" applyFont="1" applyFill="1" applyBorder="1" applyAlignment="1">
      <alignment horizontal="right" vertical="top"/>
    </xf>
    <xf numFmtId="0" fontId="5" fillId="3" borderId="36" xfId="0" applyFont="1" applyFill="1" applyBorder="1" applyAlignment="1">
      <alignment vertical="top" wrapText="1"/>
    </xf>
    <xf numFmtId="0" fontId="9" fillId="3" borderId="36" xfId="0" applyFont="1" applyFill="1" applyBorder="1" applyAlignment="1">
      <alignment vertical="top" wrapText="1"/>
    </xf>
    <xf numFmtId="0" fontId="5" fillId="3" borderId="36" xfId="0" applyFont="1" applyFill="1" applyBorder="1" applyAlignment="1">
      <alignment horizontal="left" vertical="top" wrapText="1"/>
    </xf>
    <xf numFmtId="10" fontId="5" fillId="3" borderId="36" xfId="0" applyNumberFormat="1" applyFont="1" applyFill="1" applyBorder="1" applyAlignment="1">
      <alignment horizontal="right" vertical="top" wrapText="1"/>
    </xf>
    <xf numFmtId="0" fontId="11" fillId="2" borderId="36" xfId="0" applyFont="1" applyFill="1" applyBorder="1" applyAlignment="1">
      <alignment horizontal="left" vertical="top"/>
    </xf>
    <xf numFmtId="2" fontId="5" fillId="3" borderId="36" xfId="0" applyNumberFormat="1" applyFont="1" applyFill="1" applyBorder="1" applyAlignment="1">
      <alignment horizontal="right" vertical="top" wrapText="1"/>
    </xf>
    <xf numFmtId="0" fontId="5" fillId="0" borderId="37" xfId="0" applyFont="1" applyBorder="1" applyAlignment="1">
      <alignment vertical="top" wrapText="1"/>
    </xf>
    <xf numFmtId="0" fontId="9" fillId="0" borderId="37" xfId="0" applyFont="1" applyBorder="1" applyAlignment="1">
      <alignment vertical="top" wrapText="1"/>
    </xf>
    <xf numFmtId="0" fontId="5" fillId="2" borderId="37" xfId="0" applyFont="1" applyFill="1" applyBorder="1" applyAlignment="1">
      <alignment horizontal="left" vertical="top" wrapText="1"/>
    </xf>
    <xf numFmtId="10" fontId="5" fillId="0" borderId="37" xfId="0" applyNumberFormat="1" applyFont="1" applyBorder="1" applyAlignment="1">
      <alignment horizontal="right" vertical="top" wrapText="1"/>
    </xf>
    <xf numFmtId="2" fontId="5" fillId="0" borderId="37" xfId="0" applyNumberFormat="1" applyFont="1" applyBorder="1" applyAlignment="1">
      <alignment horizontal="right" vertical="top" wrapText="1"/>
    </xf>
    <xf numFmtId="2" fontId="2" fillId="7" borderId="29" xfId="0" applyNumberFormat="1" applyFont="1" applyFill="1" applyBorder="1" applyAlignment="1">
      <alignment horizontal="right" vertical="top"/>
    </xf>
    <xf numFmtId="0" fontId="5" fillId="2" borderId="30" xfId="0" applyFont="1" applyFill="1" applyBorder="1" applyAlignment="1">
      <alignment vertical="top" wrapText="1"/>
    </xf>
    <xf numFmtId="0" fontId="9" fillId="2" borderId="31" xfId="0" applyFont="1" applyFill="1" applyBorder="1" applyAlignment="1">
      <alignment vertical="top" wrapText="1"/>
    </xf>
    <xf numFmtId="0" fontId="5" fillId="3" borderId="31" xfId="0" applyFont="1" applyFill="1" applyBorder="1" applyAlignment="1">
      <alignment horizontal="left" vertical="top"/>
    </xf>
    <xf numFmtId="10" fontId="5" fillId="2" borderId="31" xfId="0" applyNumberFormat="1" applyFont="1" applyFill="1" applyBorder="1" applyAlignment="1">
      <alignment horizontal="right" vertical="top" wrapText="1"/>
    </xf>
    <xf numFmtId="0" fontId="5" fillId="2" borderId="31" xfId="0" applyFont="1" applyFill="1" applyBorder="1" applyAlignment="1">
      <alignment horizontal="right" vertical="top" wrapText="1"/>
    </xf>
    <xf numFmtId="2" fontId="5" fillId="2" borderId="32" xfId="0" applyNumberFormat="1" applyFont="1" applyFill="1" applyBorder="1" applyAlignment="1">
      <alignment horizontal="right" vertical="top"/>
    </xf>
    <xf numFmtId="2" fontId="2" fillId="2" borderId="33" xfId="0" applyNumberFormat="1" applyFont="1" applyFill="1" applyBorder="1" applyAlignment="1">
      <alignment horizontal="right" vertical="top"/>
    </xf>
    <xf numFmtId="0" fontId="5" fillId="0" borderId="30" xfId="0" applyFont="1" applyBorder="1" applyAlignment="1">
      <alignment vertical="top" wrapText="1"/>
    </xf>
    <xf numFmtId="0" fontId="9" fillId="0" borderId="31" xfId="0" applyFont="1" applyBorder="1" applyAlignment="1">
      <alignment vertical="top" wrapText="1"/>
    </xf>
    <xf numFmtId="0" fontId="5" fillId="2" borderId="31" xfId="0" applyFont="1" applyFill="1" applyBorder="1" applyAlignment="1">
      <alignment horizontal="left" vertical="top"/>
    </xf>
    <xf numFmtId="0" fontId="5" fillId="0" borderId="31" xfId="0" applyFont="1" applyBorder="1" applyAlignment="1">
      <alignment horizontal="right" vertical="top" wrapText="1"/>
    </xf>
    <xf numFmtId="2" fontId="5" fillId="0" borderId="32" xfId="0" applyNumberFormat="1" applyFont="1" applyBorder="1" applyAlignment="1">
      <alignment horizontal="right" vertical="top"/>
    </xf>
    <xf numFmtId="0" fontId="14" fillId="4" borderId="25" xfId="0" applyFont="1" applyFill="1" applyBorder="1" applyAlignment="1">
      <alignment horizontal="left" vertical="top" wrapText="1"/>
    </xf>
    <xf numFmtId="0" fontId="2" fillId="2" borderId="25" xfId="0" applyFont="1" applyFill="1" applyBorder="1" applyAlignment="1">
      <alignment horizontal="right" vertical="top" wrapText="1"/>
    </xf>
    <xf numFmtId="2" fontId="2" fillId="2" borderId="34" xfId="0" applyNumberFormat="1" applyFont="1" applyFill="1" applyBorder="1" applyAlignment="1">
      <alignment horizontal="right" vertical="top"/>
    </xf>
    <xf numFmtId="0" fontId="5" fillId="0" borderId="40" xfId="0" applyFont="1" applyBorder="1" applyAlignment="1">
      <alignment vertical="top" wrapText="1"/>
    </xf>
    <xf numFmtId="0" fontId="9" fillId="0" borderId="40" xfId="0" applyFont="1" applyBorder="1" applyAlignment="1">
      <alignment vertical="top" wrapText="1"/>
    </xf>
    <xf numFmtId="0" fontId="5" fillId="8" borderId="40" xfId="0" applyFont="1" applyFill="1" applyBorder="1" applyAlignment="1">
      <alignment horizontal="left" vertical="top" wrapText="1"/>
    </xf>
    <xf numFmtId="0" fontId="5" fillId="0" borderId="40" xfId="0" applyFont="1" applyBorder="1" applyAlignment="1">
      <alignment horizontal="right" vertical="top" wrapText="1"/>
    </xf>
    <xf numFmtId="2" fontId="5" fillId="0" borderId="40" xfId="0" applyNumberFormat="1" applyFont="1" applyBorder="1" applyAlignment="1">
      <alignment horizontal="right" vertical="top"/>
    </xf>
    <xf numFmtId="7" fontId="2" fillId="7" borderId="28" xfId="1" applyNumberFormat="1" applyFont="1" applyFill="1" applyBorder="1" applyAlignment="1" applyProtection="1">
      <alignment horizontal="right" vertical="top" wrapText="1"/>
    </xf>
    <xf numFmtId="2" fontId="5" fillId="0" borderId="33" xfId="0" applyNumberFormat="1" applyFont="1" applyBorder="1" applyAlignment="1">
      <alignment horizontal="right" vertical="top"/>
    </xf>
    <xf numFmtId="0" fontId="9" fillId="0" borderId="25" xfId="0" applyFont="1" applyBorder="1" applyAlignment="1">
      <alignment vertical="top" wrapText="1"/>
    </xf>
    <xf numFmtId="7" fontId="5" fillId="0" borderId="25" xfId="0" applyNumberFormat="1" applyFont="1" applyBorder="1" applyAlignment="1">
      <alignment horizontal="right" vertical="top" wrapText="1"/>
    </xf>
    <xf numFmtId="0" fontId="5" fillId="0" borderId="25" xfId="0" applyFont="1" applyBorder="1" applyAlignment="1">
      <alignment horizontal="right" vertical="top" wrapText="1"/>
    </xf>
    <xf numFmtId="2" fontId="5" fillId="0" borderId="34" xfId="0" applyNumberFormat="1" applyFont="1" applyBorder="1" applyAlignment="1">
      <alignment horizontal="right" vertical="top"/>
    </xf>
    <xf numFmtId="0" fontId="5" fillId="3" borderId="36" xfId="0" applyFont="1" applyFill="1" applyBorder="1" applyAlignment="1">
      <alignment horizontal="left" vertical="top"/>
    </xf>
    <xf numFmtId="0" fontId="5" fillId="3" borderId="36" xfId="0" applyFont="1" applyFill="1" applyBorder="1" applyAlignment="1">
      <alignment horizontal="right" vertical="top" wrapText="1"/>
    </xf>
    <xf numFmtId="2" fontId="5" fillId="3" borderId="36" xfId="0" applyNumberFormat="1" applyFont="1" applyFill="1" applyBorder="1" applyAlignment="1">
      <alignment horizontal="right" vertical="top"/>
    </xf>
    <xf numFmtId="0" fontId="5" fillId="2" borderId="37" xfId="0" applyFont="1" applyFill="1" applyBorder="1" applyAlignment="1">
      <alignment vertical="top" wrapText="1"/>
    </xf>
    <xf numFmtId="0" fontId="9" fillId="2" borderId="37" xfId="0" applyFont="1" applyFill="1" applyBorder="1" applyAlignment="1">
      <alignment vertical="top" wrapText="1"/>
    </xf>
    <xf numFmtId="0" fontId="5" fillId="3" borderId="37" xfId="0" applyFont="1" applyFill="1" applyBorder="1" applyAlignment="1">
      <alignment horizontal="left" vertical="top"/>
    </xf>
    <xf numFmtId="10" fontId="5" fillId="2" borderId="37" xfId="0" applyNumberFormat="1" applyFont="1" applyFill="1" applyBorder="1" applyAlignment="1">
      <alignment horizontal="right" vertical="top" wrapText="1"/>
    </xf>
    <xf numFmtId="0" fontId="5" fillId="2" borderId="37" xfId="0" applyFont="1" applyFill="1" applyBorder="1" applyAlignment="1">
      <alignment horizontal="right" vertical="top" wrapText="1"/>
    </xf>
    <xf numFmtId="2" fontId="5" fillId="2" borderId="37" xfId="0" applyNumberFormat="1" applyFont="1" applyFill="1" applyBorder="1" applyAlignment="1">
      <alignment horizontal="right" vertical="top"/>
    </xf>
    <xf numFmtId="0" fontId="2" fillId="4" borderId="1" xfId="0" applyFont="1" applyFill="1" applyBorder="1" applyAlignment="1">
      <alignment horizontal="right" vertical="top" wrapText="1"/>
    </xf>
    <xf numFmtId="2" fontId="2" fillId="4" borderId="33" xfId="0" applyNumberFormat="1" applyFont="1" applyFill="1" applyBorder="1" applyAlignment="1">
      <alignment horizontal="right" vertical="top"/>
    </xf>
    <xf numFmtId="0" fontId="17" fillId="0" borderId="22" xfId="0" applyFont="1" applyBorder="1" applyAlignment="1">
      <alignment horizontal="justify" vertical="top" wrapText="1"/>
    </xf>
    <xf numFmtId="0" fontId="18" fillId="0" borderId="1" xfId="0" applyFont="1" applyBorder="1" applyAlignment="1">
      <alignment vertical="top" wrapText="1"/>
    </xf>
    <xf numFmtId="1" fontId="5" fillId="2" borderId="1" xfId="0" applyNumberFormat="1" applyFont="1" applyFill="1" applyBorder="1" applyAlignment="1">
      <alignment horizontal="right" vertical="top" wrapText="1"/>
    </xf>
    <xf numFmtId="0" fontId="5" fillId="0" borderId="1" xfId="0" applyFont="1" applyBorder="1" applyAlignment="1">
      <alignment horizontal="right" vertical="top" wrapText="1"/>
    </xf>
    <xf numFmtId="2" fontId="5" fillId="0" borderId="33" xfId="0" applyNumberFormat="1" applyFont="1" applyBorder="1" applyAlignment="1">
      <alignment horizontal="right" vertical="top" wrapText="1"/>
    </xf>
    <xf numFmtId="0" fontId="19" fillId="0" borderId="22" xfId="0" applyFont="1" applyBorder="1" applyAlignment="1">
      <alignment horizontal="justify" vertical="top" wrapText="1"/>
    </xf>
    <xf numFmtId="0" fontId="5" fillId="0" borderId="41" xfId="0" applyFont="1" applyBorder="1" applyAlignment="1">
      <alignment horizontal="right" vertical="top" wrapText="1"/>
    </xf>
    <xf numFmtId="2" fontId="5" fillId="0" borderId="42" xfId="0" applyNumberFormat="1" applyFont="1" applyBorder="1" applyAlignment="1">
      <alignment horizontal="right" vertical="top" wrapText="1"/>
    </xf>
    <xf numFmtId="0" fontId="18" fillId="0" borderId="1" xfId="0" applyFont="1" applyBorder="1" applyAlignment="1">
      <alignment horizontal="left" vertical="top" wrapText="1"/>
    </xf>
    <xf numFmtId="0" fontId="18" fillId="0" borderId="1" xfId="0" applyFont="1" applyBorder="1" applyAlignment="1">
      <alignment horizontal="justify" vertical="top" wrapText="1"/>
    </xf>
    <xf numFmtId="10" fontId="5" fillId="2" borderId="1" xfId="0" applyNumberFormat="1" applyFont="1" applyFill="1" applyBorder="1" applyAlignment="1">
      <alignment horizontal="right" vertical="top" wrapText="1"/>
    </xf>
    <xf numFmtId="0" fontId="5" fillId="0" borderId="36" xfId="0" applyFont="1" applyBorder="1" applyAlignment="1">
      <alignment horizontal="right" vertical="top" wrapText="1"/>
    </xf>
    <xf numFmtId="2" fontId="5" fillId="0" borderId="45" xfId="0" applyNumberFormat="1" applyFont="1" applyBorder="1" applyAlignment="1">
      <alignment horizontal="right" vertical="top" wrapText="1"/>
    </xf>
    <xf numFmtId="0" fontId="24" fillId="0" borderId="31" xfId="0" applyFont="1" applyBorder="1" applyAlignment="1">
      <alignment vertical="top" wrapText="1"/>
    </xf>
    <xf numFmtId="0" fontId="5" fillId="3" borderId="31" xfId="0" applyFont="1" applyFill="1" applyBorder="1" applyAlignment="1">
      <alignment horizontal="left" vertical="top" wrapText="1"/>
    </xf>
    <xf numFmtId="2" fontId="5" fillId="0" borderId="32" xfId="0" applyNumberFormat="1" applyFont="1" applyBorder="1" applyAlignment="1">
      <alignment horizontal="right" vertical="top" wrapText="1"/>
    </xf>
    <xf numFmtId="10" fontId="2" fillId="4" borderId="1" xfId="0" applyNumberFormat="1" applyFont="1" applyFill="1" applyBorder="1" applyAlignment="1">
      <alignment horizontal="left" vertical="top" wrapText="1"/>
    </xf>
    <xf numFmtId="10" fontId="2" fillId="4" borderId="1" xfId="0" applyNumberFormat="1" applyFont="1" applyFill="1" applyBorder="1" applyAlignment="1">
      <alignment horizontal="right" vertical="top" wrapText="1"/>
    </xf>
    <xf numFmtId="0" fontId="13" fillId="0" borderId="25" xfId="0" applyFont="1" applyBorder="1" applyAlignment="1">
      <alignment vertical="top" wrapText="1"/>
    </xf>
    <xf numFmtId="10" fontId="5" fillId="3" borderId="25" xfId="0" applyNumberFormat="1" applyFont="1" applyFill="1" applyBorder="1" applyAlignment="1">
      <alignment horizontal="left" vertical="top" wrapText="1"/>
    </xf>
    <xf numFmtId="0" fontId="24" fillId="0" borderId="6" xfId="0" applyFont="1" applyBorder="1" applyAlignment="1">
      <alignment vertical="top" wrapText="1"/>
    </xf>
    <xf numFmtId="10" fontId="5" fillId="2" borderId="6" xfId="0" applyNumberFormat="1" applyFont="1" applyFill="1" applyBorder="1" applyAlignment="1">
      <alignment horizontal="left" vertical="top" wrapText="1"/>
    </xf>
    <xf numFmtId="10" fontId="5" fillId="2" borderId="6" xfId="0" applyNumberFormat="1" applyFont="1" applyFill="1" applyBorder="1" applyAlignment="1">
      <alignment vertical="top" wrapText="1"/>
    </xf>
    <xf numFmtId="2" fontId="5" fillId="0" borderId="6" xfId="0" applyNumberFormat="1" applyFont="1" applyBorder="1" applyAlignment="1">
      <alignment horizontal="right" vertical="top"/>
    </xf>
    <xf numFmtId="0" fontId="9" fillId="2" borderId="1" xfId="0" applyFont="1" applyFill="1" applyBorder="1" applyAlignment="1">
      <alignment vertical="top" wrapText="1"/>
    </xf>
    <xf numFmtId="0" fontId="5" fillId="2" borderId="1" xfId="0" applyFont="1" applyFill="1" applyBorder="1" applyAlignment="1">
      <alignment horizontal="right" vertical="top" wrapText="1"/>
    </xf>
    <xf numFmtId="0" fontId="3" fillId="4" borderId="1" xfId="0" applyFont="1" applyFill="1" applyBorder="1" applyAlignment="1">
      <alignment vertical="top" wrapText="1"/>
    </xf>
    <xf numFmtId="2" fontId="10" fillId="4" borderId="33" xfId="0" applyNumberFormat="1" applyFont="1" applyFill="1" applyBorder="1" applyAlignment="1">
      <alignment horizontal="right" vertical="top"/>
    </xf>
    <xf numFmtId="0" fontId="13" fillId="0" borderId="1" xfId="0" applyFont="1" applyBorder="1" applyAlignment="1">
      <alignment vertical="top" wrapText="1"/>
    </xf>
    <xf numFmtId="1" fontId="5" fillId="3" borderId="1" xfId="0" applyNumberFormat="1" applyFont="1" applyFill="1" applyBorder="1" applyAlignment="1">
      <alignment horizontal="left" vertical="top" wrapText="1"/>
    </xf>
    <xf numFmtId="2" fontId="5" fillId="3" borderId="1" xfId="0" applyNumberFormat="1" applyFont="1" applyFill="1" applyBorder="1" applyAlignment="1">
      <alignment horizontal="left" vertical="top" wrapText="1"/>
    </xf>
    <xf numFmtId="2" fontId="5" fillId="2" borderId="1" xfId="0" applyNumberFormat="1" applyFont="1" applyFill="1" applyBorder="1" applyAlignment="1">
      <alignment horizontal="right" vertical="top" wrapText="1"/>
    </xf>
    <xf numFmtId="10" fontId="5" fillId="0" borderId="1" xfId="0" applyNumberFormat="1" applyFont="1" applyBorder="1" applyAlignment="1">
      <alignment horizontal="right" vertical="top" wrapText="1"/>
    </xf>
    <xf numFmtId="10" fontId="5" fillId="3" borderId="1" xfId="0" applyNumberFormat="1" applyFont="1" applyFill="1" applyBorder="1" applyAlignment="1">
      <alignment horizontal="right" vertical="top" wrapText="1"/>
    </xf>
    <xf numFmtId="2" fontId="5" fillId="3" borderId="25" xfId="0" applyNumberFormat="1" applyFont="1" applyFill="1" applyBorder="1" applyAlignment="1">
      <alignment horizontal="left" vertical="top" wrapText="1"/>
    </xf>
    <xf numFmtId="2" fontId="5" fillId="2" borderId="25" xfId="0" applyNumberFormat="1" applyFont="1" applyFill="1" applyBorder="1" applyAlignment="1">
      <alignment horizontal="right" vertical="top" wrapText="1"/>
    </xf>
    <xf numFmtId="0" fontId="5" fillId="2" borderId="36" xfId="0" applyFont="1" applyFill="1" applyBorder="1" applyAlignment="1">
      <alignment vertical="top" wrapText="1"/>
    </xf>
    <xf numFmtId="0" fontId="9" fillId="2" borderId="36" xfId="0" applyFont="1" applyFill="1" applyBorder="1" applyAlignment="1">
      <alignment vertical="top" wrapText="1"/>
    </xf>
    <xf numFmtId="10" fontId="5" fillId="2" borderId="36" xfId="0" applyNumberFormat="1" applyFont="1" applyFill="1" applyBorder="1" applyAlignment="1">
      <alignment horizontal="right" vertical="top" wrapText="1"/>
    </xf>
    <xf numFmtId="0" fontId="5" fillId="2" borderId="36" xfId="0" applyFont="1" applyFill="1" applyBorder="1" applyAlignment="1">
      <alignment horizontal="right" vertical="top" wrapText="1"/>
    </xf>
    <xf numFmtId="2" fontId="5" fillId="2" borderId="36" xfId="0" applyNumberFormat="1" applyFont="1" applyFill="1" applyBorder="1" applyAlignment="1">
      <alignment horizontal="right" vertical="top"/>
    </xf>
    <xf numFmtId="0" fontId="5" fillId="3" borderId="37" xfId="0" applyFont="1" applyFill="1" applyBorder="1" applyAlignment="1">
      <alignment horizontal="left" vertical="top" wrapText="1"/>
    </xf>
    <xf numFmtId="49" fontId="26" fillId="9" borderId="22" xfId="0" applyNumberFormat="1" applyFont="1" applyFill="1" applyBorder="1" applyAlignment="1">
      <alignment vertical="top" wrapText="1"/>
    </xf>
    <xf numFmtId="0" fontId="27" fillId="3" borderId="1" xfId="0" applyFont="1" applyFill="1" applyBorder="1" applyAlignment="1">
      <alignment horizontal="left" vertical="top" wrapText="1"/>
    </xf>
    <xf numFmtId="0" fontId="5" fillId="3" borderId="22" xfId="0" applyFont="1" applyFill="1" applyBorder="1" applyAlignment="1">
      <alignment vertical="top" wrapText="1"/>
    </xf>
    <xf numFmtId="0" fontId="9" fillId="3" borderId="1" xfId="0" applyFont="1" applyFill="1" applyBorder="1" applyAlignment="1">
      <alignment vertical="top" wrapText="1"/>
    </xf>
    <xf numFmtId="165" fontId="5" fillId="3" borderId="1" xfId="0" applyNumberFormat="1" applyFont="1" applyFill="1" applyBorder="1" applyAlignment="1">
      <alignment horizontal="left" vertical="top" wrapText="1"/>
    </xf>
    <xf numFmtId="0" fontId="5" fillId="3" borderId="1" xfId="0" applyFont="1" applyFill="1" applyBorder="1" applyAlignment="1">
      <alignment horizontal="right" vertical="top"/>
    </xf>
    <xf numFmtId="2" fontId="5" fillId="3" borderId="33" xfId="0" applyNumberFormat="1" applyFont="1" applyFill="1" applyBorder="1" applyAlignment="1">
      <alignment horizontal="right" vertical="top"/>
    </xf>
    <xf numFmtId="0" fontId="9" fillId="0" borderId="1" xfId="0" applyFont="1" applyBorder="1" applyAlignment="1">
      <alignment vertical="top" wrapText="1"/>
    </xf>
    <xf numFmtId="10" fontId="5" fillId="3" borderId="1" xfId="0" applyNumberFormat="1" applyFont="1" applyFill="1" applyBorder="1" applyAlignment="1">
      <alignment horizontal="left" vertical="top" wrapText="1"/>
    </xf>
    <xf numFmtId="0" fontId="28" fillId="0" borderId="1" xfId="0" applyFont="1" applyBorder="1" applyAlignment="1">
      <alignment horizontal="right" vertical="top"/>
    </xf>
    <xf numFmtId="0" fontId="2" fillId="4" borderId="22" xfId="0" applyFont="1" applyFill="1" applyBorder="1" applyAlignment="1">
      <alignment vertical="top"/>
    </xf>
    <xf numFmtId="10" fontId="27" fillId="3" borderId="1" xfId="0" applyNumberFormat="1" applyFont="1" applyFill="1" applyBorder="1" applyAlignment="1">
      <alignment horizontal="left" vertical="top" wrapText="1"/>
    </xf>
    <xf numFmtId="10" fontId="27" fillId="3" borderId="25" xfId="0" applyNumberFormat="1" applyFont="1" applyFill="1" applyBorder="1" applyAlignment="1">
      <alignment horizontal="left" vertical="top" wrapText="1"/>
    </xf>
    <xf numFmtId="2" fontId="5" fillId="0" borderId="34" xfId="0" applyNumberFormat="1" applyFont="1" applyBorder="1" applyAlignment="1">
      <alignment horizontal="right" vertical="top" wrapText="1"/>
    </xf>
    <xf numFmtId="9" fontId="5" fillId="3" borderId="36" xfId="0" applyNumberFormat="1" applyFont="1" applyFill="1" applyBorder="1" applyAlignment="1">
      <alignment horizontal="left" vertical="top" wrapText="1"/>
    </xf>
    <xf numFmtId="0" fontId="5" fillId="3" borderId="36" xfId="0" applyFont="1" applyFill="1" applyBorder="1" applyAlignment="1">
      <alignment horizontal="right" vertical="top"/>
    </xf>
    <xf numFmtId="10" fontId="5" fillId="2" borderId="37" xfId="0" applyNumberFormat="1" applyFont="1" applyFill="1" applyBorder="1" applyAlignment="1">
      <alignment horizontal="left" vertical="top" wrapText="1"/>
    </xf>
    <xf numFmtId="166" fontId="5" fillId="2" borderId="37" xfId="0" applyNumberFormat="1" applyFont="1" applyFill="1" applyBorder="1" applyAlignment="1">
      <alignment horizontal="right" vertical="top" wrapText="1"/>
    </xf>
    <xf numFmtId="0" fontId="5" fillId="2" borderId="37" xfId="0" applyFont="1" applyFill="1" applyBorder="1" applyAlignment="1">
      <alignment horizontal="right" vertical="top"/>
    </xf>
    <xf numFmtId="2" fontId="5" fillId="2" borderId="37" xfId="0" applyNumberFormat="1" applyFont="1" applyFill="1" applyBorder="1" applyAlignment="1">
      <alignment horizontal="right" vertical="top" wrapText="1"/>
    </xf>
    <xf numFmtId="10" fontId="2" fillId="7" borderId="47" xfId="0" applyNumberFormat="1" applyFont="1" applyFill="1" applyBorder="1" applyAlignment="1">
      <alignment horizontal="left" vertical="top" wrapText="1"/>
    </xf>
    <xf numFmtId="166" fontId="2" fillId="7" borderId="47" xfId="0" applyNumberFormat="1" applyFont="1" applyFill="1" applyBorder="1" applyAlignment="1">
      <alignment horizontal="right" vertical="top" wrapText="1"/>
    </xf>
    <xf numFmtId="2" fontId="2" fillId="7" borderId="48" xfId="0" applyNumberFormat="1" applyFont="1" applyFill="1" applyBorder="1" applyAlignment="1">
      <alignment horizontal="right" vertical="top" wrapText="1"/>
    </xf>
    <xf numFmtId="0" fontId="11" fillId="2" borderId="20" xfId="0" applyFont="1" applyFill="1" applyBorder="1" applyAlignment="1">
      <alignment vertical="top" wrapText="1"/>
    </xf>
    <xf numFmtId="0" fontId="9" fillId="2" borderId="20" xfId="0" applyFont="1" applyFill="1" applyBorder="1" applyAlignment="1">
      <alignment vertical="top" wrapText="1"/>
    </xf>
    <xf numFmtId="10" fontId="5" fillId="2" borderId="20" xfId="0" applyNumberFormat="1" applyFont="1" applyFill="1" applyBorder="1" applyAlignment="1">
      <alignment horizontal="left" vertical="top" wrapText="1"/>
    </xf>
    <xf numFmtId="166" fontId="5" fillId="2" borderId="20" xfId="0" applyNumberFormat="1" applyFont="1" applyFill="1" applyBorder="1" applyAlignment="1">
      <alignment horizontal="right" vertical="top" wrapText="1"/>
    </xf>
    <xf numFmtId="0" fontId="5" fillId="2" borderId="20" xfId="0" applyFont="1" applyFill="1" applyBorder="1" applyAlignment="1">
      <alignment horizontal="right" vertical="top"/>
    </xf>
    <xf numFmtId="2" fontId="5" fillId="2" borderId="20" xfId="0" applyNumberFormat="1" applyFont="1" applyFill="1" applyBorder="1" applyAlignment="1">
      <alignment horizontal="right" vertical="top" wrapText="1"/>
    </xf>
    <xf numFmtId="0" fontId="28" fillId="0" borderId="1" xfId="0" applyFont="1" applyBorder="1" applyAlignment="1">
      <alignment vertical="top" wrapText="1"/>
    </xf>
    <xf numFmtId="0" fontId="5" fillId="10" borderId="1" xfId="0" applyFont="1" applyFill="1" applyBorder="1" applyAlignment="1">
      <alignment horizontal="right" vertical="top" wrapText="1"/>
    </xf>
    <xf numFmtId="2" fontId="5" fillId="0" borderId="1" xfId="0" applyNumberFormat="1" applyFont="1" applyBorder="1" applyAlignment="1">
      <alignment horizontal="right" vertical="top" wrapText="1"/>
    </xf>
    <xf numFmtId="0" fontId="5" fillId="0" borderId="41" xfId="0" applyFont="1" applyBorder="1" applyAlignment="1">
      <alignment vertical="top" wrapText="1"/>
    </xf>
    <xf numFmtId="0" fontId="9" fillId="0" borderId="41" xfId="0" applyFont="1" applyBorder="1" applyAlignment="1">
      <alignment vertical="top" wrapText="1"/>
    </xf>
    <xf numFmtId="10" fontId="5" fillId="3" borderId="41" xfId="0" applyNumberFormat="1" applyFont="1" applyFill="1" applyBorder="1" applyAlignment="1">
      <alignment horizontal="left" vertical="top"/>
    </xf>
    <xf numFmtId="2" fontId="5" fillId="0" borderId="41" xfId="0" applyNumberFormat="1" applyFont="1" applyBorder="1" applyAlignment="1">
      <alignment horizontal="right" vertical="top"/>
    </xf>
    <xf numFmtId="10" fontId="2" fillId="7" borderId="28" xfId="0" applyNumberFormat="1" applyFont="1" applyFill="1" applyBorder="1" applyAlignment="1">
      <alignment horizontal="left" vertical="top"/>
    </xf>
    <xf numFmtId="0" fontId="5" fillId="5" borderId="22" xfId="0" applyFont="1" applyFill="1" applyBorder="1" applyAlignment="1">
      <alignment vertical="top" wrapText="1"/>
    </xf>
    <xf numFmtId="0" fontId="29" fillId="5" borderId="1" xfId="0" applyFont="1" applyFill="1" applyBorder="1" applyAlignment="1">
      <alignment vertical="top" wrapText="1"/>
    </xf>
    <xf numFmtId="10" fontId="30" fillId="3" borderId="1" xfId="0" applyNumberFormat="1" applyFont="1" applyFill="1" applyBorder="1" applyAlignment="1">
      <alignment horizontal="left" vertical="top"/>
    </xf>
    <xf numFmtId="0" fontId="5" fillId="2" borderId="1" xfId="0" applyFont="1" applyFill="1" applyBorder="1" applyAlignment="1">
      <alignment horizontal="right" vertical="top"/>
    </xf>
    <xf numFmtId="2" fontId="12" fillId="2" borderId="33" xfId="0" applyNumberFormat="1" applyFont="1" applyFill="1" applyBorder="1" applyAlignment="1">
      <alignment horizontal="right" vertical="top"/>
    </xf>
    <xf numFmtId="0" fontId="13" fillId="2" borderId="1" xfId="0" applyFont="1" applyFill="1" applyBorder="1" applyAlignment="1">
      <alignment vertical="top" wrapText="1"/>
    </xf>
    <xf numFmtId="0" fontId="12" fillId="2" borderId="22" xfId="0" applyFont="1" applyFill="1" applyBorder="1" applyAlignment="1">
      <alignment vertical="top" wrapText="1"/>
    </xf>
    <xf numFmtId="0" fontId="5" fillId="2" borderId="23" xfId="0" applyFont="1" applyFill="1" applyBorder="1" applyAlignment="1">
      <alignment vertical="top" wrapText="1"/>
    </xf>
    <xf numFmtId="0" fontId="6" fillId="2" borderId="25" xfId="0" applyFont="1" applyFill="1" applyBorder="1" applyAlignment="1">
      <alignment vertical="top" wrapText="1"/>
    </xf>
    <xf numFmtId="0" fontId="5" fillId="2" borderId="25" xfId="0" applyFont="1" applyFill="1" applyBorder="1" applyAlignment="1">
      <alignment horizontal="right" vertical="top"/>
    </xf>
    <xf numFmtId="10" fontId="5" fillId="2" borderId="36" xfId="0" applyNumberFormat="1" applyFont="1" applyFill="1" applyBorder="1" applyAlignment="1">
      <alignment horizontal="left" vertical="top" wrapText="1"/>
    </xf>
    <xf numFmtId="2" fontId="5" fillId="0" borderId="36" xfId="0" applyNumberFormat="1" applyFont="1" applyBorder="1" applyAlignment="1">
      <alignment horizontal="right" vertical="top" wrapText="1"/>
    </xf>
    <xf numFmtId="0" fontId="5" fillId="3" borderId="1" xfId="0" applyFont="1" applyFill="1" applyBorder="1" applyAlignment="1">
      <alignment vertical="top" wrapText="1"/>
    </xf>
    <xf numFmtId="2" fontId="5" fillId="3" borderId="1" xfId="0" applyNumberFormat="1" applyFont="1" applyFill="1" applyBorder="1" applyAlignment="1">
      <alignment horizontal="right" vertical="top" wrapText="1"/>
    </xf>
    <xf numFmtId="0" fontId="5" fillId="0" borderId="0" xfId="0" applyFont="1" applyAlignment="1">
      <alignment horizontal="left" vertical="top"/>
    </xf>
    <xf numFmtId="0" fontId="32" fillId="2" borderId="31" xfId="0" applyFont="1" applyFill="1" applyBorder="1" applyAlignment="1">
      <alignment horizontal="left" vertical="top"/>
    </xf>
    <xf numFmtId="0" fontId="5" fillId="2" borderId="0" xfId="0" applyFont="1" applyFill="1" applyAlignment="1">
      <alignment horizontal="left" vertical="top"/>
    </xf>
    <xf numFmtId="0" fontId="5" fillId="2" borderId="2" xfId="0" applyFont="1" applyFill="1" applyBorder="1" applyAlignment="1">
      <alignment horizontal="left" vertical="top"/>
    </xf>
    <xf numFmtId="0" fontId="32" fillId="2" borderId="1" xfId="0" applyFont="1" applyFill="1" applyBorder="1" applyAlignment="1">
      <alignment horizontal="left" vertical="top"/>
    </xf>
    <xf numFmtId="0" fontId="5" fillId="2" borderId="1" xfId="0" applyFont="1" applyFill="1" applyBorder="1" applyAlignment="1">
      <alignment horizontal="left" vertical="top"/>
    </xf>
    <xf numFmtId="0" fontId="5" fillId="2" borderId="7" xfId="0" applyFont="1" applyFill="1" applyBorder="1" applyAlignment="1">
      <alignment horizontal="left" vertical="top"/>
    </xf>
    <xf numFmtId="0" fontId="2" fillId="2" borderId="2" xfId="0" applyFont="1" applyFill="1" applyBorder="1" applyAlignment="1">
      <alignment horizontal="left" wrapText="1"/>
    </xf>
    <xf numFmtId="0" fontId="33" fillId="2" borderId="1" xfId="0" applyFont="1" applyFill="1" applyBorder="1" applyAlignment="1">
      <alignment horizontal="left"/>
    </xf>
    <xf numFmtId="0" fontId="2" fillId="2" borderId="1" xfId="0" applyFont="1" applyFill="1" applyBorder="1" applyAlignment="1">
      <alignment horizontal="left"/>
    </xf>
    <xf numFmtId="0" fontId="2" fillId="2" borderId="7" xfId="0" applyFont="1" applyFill="1" applyBorder="1" applyAlignment="1">
      <alignment horizontal="left"/>
    </xf>
    <xf numFmtId="0" fontId="2" fillId="2" borderId="2" xfId="0" applyFont="1" applyFill="1" applyBorder="1" applyAlignment="1">
      <alignment horizontal="left"/>
    </xf>
    <xf numFmtId="0" fontId="2" fillId="2" borderId="2" xfId="0" applyFont="1" applyFill="1" applyBorder="1" applyAlignment="1">
      <alignment horizontal="left" vertical="top"/>
    </xf>
    <xf numFmtId="0" fontId="33" fillId="2" borderId="1" xfId="0" applyFont="1" applyFill="1" applyBorder="1" applyAlignment="1">
      <alignment horizontal="left" vertical="top"/>
    </xf>
    <xf numFmtId="0" fontId="2" fillId="2" borderId="7" xfId="0" applyFont="1" applyFill="1" applyBorder="1" applyAlignment="1">
      <alignment horizontal="left" vertical="top"/>
    </xf>
    <xf numFmtId="0" fontId="2" fillId="2" borderId="2" xfId="0" applyFont="1" applyFill="1" applyBorder="1" applyAlignment="1">
      <alignment horizontal="left" vertical="top" wrapText="1"/>
    </xf>
    <xf numFmtId="2" fontId="5" fillId="2" borderId="2" xfId="0" applyNumberFormat="1" applyFont="1" applyFill="1" applyBorder="1" applyAlignment="1">
      <alignment horizontal="left" vertical="top"/>
    </xf>
    <xf numFmtId="0" fontId="28" fillId="2" borderId="2" xfId="0" applyFont="1" applyFill="1" applyBorder="1" applyAlignment="1">
      <alignment horizontal="right" vertical="top" wrapText="1"/>
    </xf>
    <xf numFmtId="0" fontId="11" fillId="2" borderId="1" xfId="0" applyFont="1" applyFill="1" applyBorder="1" applyAlignment="1">
      <alignment horizontal="left" vertical="top"/>
    </xf>
    <xf numFmtId="0" fontId="28" fillId="3" borderId="1" xfId="0" applyFont="1" applyFill="1" applyBorder="1" applyAlignment="1">
      <alignment horizontal="left" vertical="top" wrapText="1"/>
    </xf>
    <xf numFmtId="0" fontId="28" fillId="2" borderId="1" xfId="0" applyFont="1" applyFill="1" applyBorder="1" applyAlignment="1">
      <alignment horizontal="right" vertical="top"/>
    </xf>
    <xf numFmtId="0" fontId="28" fillId="2" borderId="1" xfId="0" applyFont="1" applyFill="1" applyBorder="1" applyAlignment="1">
      <alignment horizontal="left" vertical="top"/>
    </xf>
    <xf numFmtId="2" fontId="2" fillId="2" borderId="2" xfId="0" applyNumberFormat="1" applyFont="1" applyFill="1" applyBorder="1" applyAlignment="1">
      <alignment horizontal="left" vertical="top"/>
    </xf>
    <xf numFmtId="2" fontId="5" fillId="2" borderId="1" xfId="0" applyNumberFormat="1" applyFont="1" applyFill="1" applyBorder="1" applyAlignment="1">
      <alignment horizontal="left" vertical="top"/>
    </xf>
    <xf numFmtId="0" fontId="34" fillId="2" borderId="1" xfId="0" applyFont="1" applyFill="1" applyBorder="1" applyAlignment="1">
      <alignment horizontal="left" vertical="top"/>
    </xf>
    <xf numFmtId="2" fontId="12" fillId="2" borderId="1" xfId="0" applyNumberFormat="1" applyFont="1" applyFill="1" applyBorder="1" applyAlignment="1">
      <alignment horizontal="right" vertical="top"/>
    </xf>
    <xf numFmtId="2" fontId="32" fillId="2" borderId="1" xfId="0" applyNumberFormat="1" applyFont="1" applyFill="1" applyBorder="1" applyAlignment="1">
      <alignment horizontal="left" vertical="top"/>
    </xf>
    <xf numFmtId="2" fontId="2" fillId="4" borderId="1" xfId="0" applyNumberFormat="1" applyFont="1" applyFill="1" applyBorder="1" applyAlignment="1">
      <alignment horizontal="right" vertical="top"/>
    </xf>
    <xf numFmtId="10" fontId="32" fillId="2" borderId="1" xfId="0" applyNumberFormat="1" applyFont="1" applyFill="1" applyBorder="1" applyAlignment="1">
      <alignment horizontal="left" vertical="top"/>
    </xf>
    <xf numFmtId="0" fontId="30" fillId="2" borderId="1" xfId="0" applyFont="1" applyFill="1" applyBorder="1" applyAlignment="1">
      <alignment horizontal="left" vertical="top"/>
    </xf>
    <xf numFmtId="0" fontId="5" fillId="3" borderId="7" xfId="0" applyFont="1" applyFill="1" applyBorder="1" applyAlignment="1">
      <alignment horizontal="left" vertical="top"/>
    </xf>
    <xf numFmtId="0" fontId="35" fillId="2" borderId="1" xfId="0" applyFont="1" applyFill="1" applyBorder="1" applyAlignment="1">
      <alignment horizontal="left" vertical="top"/>
    </xf>
    <xf numFmtId="4" fontId="32" fillId="2" borderId="1" xfId="0" applyNumberFormat="1" applyFont="1" applyFill="1" applyBorder="1" applyAlignment="1">
      <alignment horizontal="left" vertical="top"/>
    </xf>
    <xf numFmtId="2" fontId="5" fillId="3" borderId="1" xfId="0" applyNumberFormat="1" applyFont="1" applyFill="1" applyBorder="1" applyAlignment="1">
      <alignment horizontal="left" vertical="top"/>
    </xf>
    <xf numFmtId="0" fontId="32" fillId="2" borderId="0" xfId="0" applyFont="1" applyFill="1" applyAlignment="1">
      <alignment horizontal="left" vertical="top"/>
    </xf>
    <xf numFmtId="2" fontId="36" fillId="2" borderId="0" xfId="0" applyNumberFormat="1" applyFont="1" applyFill="1" applyAlignment="1">
      <alignment horizontal="left" vertical="top"/>
    </xf>
    <xf numFmtId="0" fontId="5" fillId="0" borderId="0" xfId="0" applyFont="1" applyAlignment="1">
      <alignment vertical="top" wrapText="1"/>
    </xf>
    <xf numFmtId="0" fontId="9"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horizontal="left" vertical="top" wrapText="1"/>
    </xf>
    <xf numFmtId="2" fontId="5" fillId="0" borderId="0" xfId="0" applyNumberFormat="1" applyFont="1" applyAlignment="1">
      <alignment horizontal="left" vertical="top"/>
    </xf>
    <xf numFmtId="0" fontId="5" fillId="2" borderId="49" xfId="0" applyFont="1" applyFill="1" applyBorder="1" applyAlignment="1">
      <alignment horizontal="left" vertical="top"/>
    </xf>
    <xf numFmtId="0" fontId="32" fillId="2" borderId="49" xfId="0" applyFont="1" applyFill="1" applyBorder="1" applyAlignment="1">
      <alignment horizontal="left" vertical="top"/>
    </xf>
    <xf numFmtId="0" fontId="5" fillId="0" borderId="1" xfId="0" applyFont="1" applyBorder="1" applyAlignment="1">
      <alignment vertical="top" wrapText="1"/>
    </xf>
    <xf numFmtId="0" fontId="5" fillId="0" borderId="1" xfId="0" applyFont="1" applyBorder="1" applyAlignment="1">
      <alignment horizontal="left" vertical="top"/>
    </xf>
    <xf numFmtId="0" fontId="5" fillId="0" borderId="1" xfId="0" applyFont="1" applyBorder="1" applyAlignment="1">
      <alignment horizontal="right" vertical="top"/>
    </xf>
    <xf numFmtId="0" fontId="5" fillId="0" borderId="1" xfId="0" applyFont="1" applyBorder="1" applyAlignment="1">
      <alignment horizontal="left" vertical="top" wrapText="1"/>
    </xf>
    <xf numFmtId="2" fontId="5" fillId="0" borderId="1" xfId="0" applyNumberFormat="1" applyFont="1" applyBorder="1" applyAlignment="1">
      <alignment horizontal="left" vertical="top"/>
    </xf>
    <xf numFmtId="1" fontId="5" fillId="2" borderId="1" xfId="0" applyNumberFormat="1" applyFont="1" applyFill="1" applyBorder="1" applyAlignment="1">
      <alignment vertical="top" wrapText="1"/>
    </xf>
    <xf numFmtId="10" fontId="5" fillId="12" borderId="25" xfId="0" applyNumberFormat="1" applyFont="1" applyFill="1" applyBorder="1" applyAlignment="1" applyProtection="1">
      <alignment vertical="top" wrapText="1"/>
      <protection locked="0"/>
    </xf>
    <xf numFmtId="1" fontId="0" fillId="12" borderId="1" xfId="0" applyNumberFormat="1" applyFill="1" applyBorder="1" applyAlignment="1" applyProtection="1">
      <alignment vertical="top" wrapText="1"/>
      <protection locked="0"/>
    </xf>
    <xf numFmtId="10" fontId="0" fillId="2" borderId="1" xfId="0" applyNumberFormat="1" applyFill="1" applyBorder="1" applyAlignment="1">
      <alignment vertical="top" wrapText="1"/>
    </xf>
    <xf numFmtId="10" fontId="0" fillId="2" borderId="25" xfId="0" applyNumberFormat="1" applyFill="1" applyBorder="1" applyAlignment="1">
      <alignment vertical="top" wrapText="1"/>
    </xf>
    <xf numFmtId="1" fontId="5" fillId="12" borderId="43" xfId="0" applyNumberFormat="1" applyFont="1" applyFill="1" applyBorder="1" applyAlignment="1" applyProtection="1">
      <alignment horizontal="right" vertical="top" wrapText="1"/>
      <protection locked="0"/>
    </xf>
    <xf numFmtId="1" fontId="5" fillId="2" borderId="1" xfId="0" applyNumberFormat="1" applyFont="1" applyFill="1" applyBorder="1" applyAlignment="1">
      <alignment vertical="top"/>
    </xf>
    <xf numFmtId="1" fontId="5" fillId="2" borderId="25" xfId="0" applyNumberFormat="1" applyFont="1" applyFill="1" applyBorder="1" applyAlignment="1">
      <alignment vertical="top"/>
    </xf>
    <xf numFmtId="1" fontId="0" fillId="2" borderId="1" xfId="0" applyNumberFormat="1" applyFill="1" applyBorder="1" applyAlignment="1">
      <alignment vertical="top" wrapText="1"/>
    </xf>
    <xf numFmtId="1" fontId="5" fillId="2" borderId="25" xfId="0" applyNumberFormat="1" applyFont="1" applyFill="1" applyBorder="1" applyAlignment="1">
      <alignment vertical="top" wrapText="1"/>
    </xf>
    <xf numFmtId="0" fontId="11" fillId="2" borderId="0" xfId="0" applyFont="1" applyFill="1" applyAlignment="1">
      <alignment horizontal="left" vertical="top"/>
    </xf>
    <xf numFmtId="0" fontId="11" fillId="0" borderId="0" xfId="0" applyFont="1" applyAlignment="1">
      <alignment vertical="top" wrapText="1"/>
    </xf>
    <xf numFmtId="0" fontId="11" fillId="0" borderId="0" xfId="0" applyFont="1" applyAlignment="1">
      <alignment horizontal="left" vertical="top" wrapText="1"/>
    </xf>
    <xf numFmtId="2" fontId="5" fillId="0" borderId="15" xfId="0" applyNumberFormat="1" applyFont="1" applyBorder="1" applyAlignment="1">
      <alignment horizontal="left" vertical="top"/>
    </xf>
    <xf numFmtId="0" fontId="40" fillId="0" borderId="0" xfId="0" applyFont="1" applyAlignment="1">
      <alignment vertical="top" wrapText="1"/>
    </xf>
    <xf numFmtId="0" fontId="40" fillId="0" borderId="0" xfId="0" applyFont="1" applyAlignment="1">
      <alignment horizontal="left" vertical="top"/>
    </xf>
    <xf numFmtId="0" fontId="40" fillId="0" borderId="0" xfId="0" applyFont="1" applyAlignment="1">
      <alignment horizontal="right" vertical="top"/>
    </xf>
    <xf numFmtId="0" fontId="40" fillId="0" borderId="11" xfId="0" applyFont="1" applyBorder="1" applyAlignment="1">
      <alignment vertical="top" wrapText="1"/>
    </xf>
    <xf numFmtId="0" fontId="40" fillId="0" borderId="11" xfId="0" applyFont="1" applyBorder="1" applyAlignment="1">
      <alignment horizontal="left" vertical="top"/>
    </xf>
    <xf numFmtId="0" fontId="40" fillId="0" borderId="11" xfId="0" applyFont="1" applyBorder="1" applyAlignment="1">
      <alignment horizontal="right" vertical="top"/>
    </xf>
    <xf numFmtId="0" fontId="5" fillId="0" borderId="11" xfId="0" applyFont="1" applyBorder="1" applyAlignment="1">
      <alignment horizontal="left" vertical="top" wrapText="1"/>
    </xf>
    <xf numFmtId="2" fontId="5" fillId="0" borderId="12" xfId="0" applyNumberFormat="1" applyFont="1" applyBorder="1" applyAlignment="1">
      <alignment horizontal="left" vertical="top"/>
    </xf>
    <xf numFmtId="0" fontId="12" fillId="0" borderId="16" xfId="0" applyFont="1" applyBorder="1" applyAlignment="1">
      <alignment vertical="top" wrapText="1"/>
    </xf>
    <xf numFmtId="0" fontId="12" fillId="0" borderId="16" xfId="0" applyFont="1" applyBorder="1" applyAlignment="1">
      <alignment horizontal="left" vertical="top" wrapText="1"/>
    </xf>
    <xf numFmtId="0" fontId="12" fillId="0" borderId="50" xfId="0" applyFont="1" applyBorder="1" applyAlignment="1">
      <alignment vertical="top" wrapText="1"/>
    </xf>
    <xf numFmtId="0" fontId="5" fillId="11" borderId="41" xfId="0" applyFont="1" applyFill="1" applyBorder="1" applyAlignment="1">
      <alignment vertical="top" wrapText="1"/>
    </xf>
    <xf numFmtId="0" fontId="9" fillId="11" borderId="41" xfId="0" applyFont="1" applyFill="1" applyBorder="1" applyAlignment="1">
      <alignment vertical="top" wrapText="1"/>
    </xf>
    <xf numFmtId="0" fontId="5" fillId="11" borderId="41" xfId="0" applyFont="1" applyFill="1" applyBorder="1" applyAlignment="1">
      <alignment horizontal="left" vertical="top" wrapText="1"/>
    </xf>
    <xf numFmtId="10" fontId="5" fillId="11" borderId="41" xfId="0" applyNumberFormat="1" applyFont="1" applyFill="1" applyBorder="1" applyAlignment="1">
      <alignment horizontal="right" vertical="top" wrapText="1"/>
    </xf>
    <xf numFmtId="2" fontId="5" fillId="11" borderId="41" xfId="0" applyNumberFormat="1" applyFont="1" applyFill="1" applyBorder="1" applyAlignment="1">
      <alignment horizontal="right" vertical="top" wrapText="1"/>
    </xf>
    <xf numFmtId="0" fontId="2" fillId="6" borderId="51" xfId="0" applyFont="1" applyFill="1" applyBorder="1" applyAlignment="1">
      <alignment vertical="top" wrapText="1"/>
    </xf>
    <xf numFmtId="0" fontId="9" fillId="6" borderId="24" xfId="0" applyFont="1" applyFill="1" applyBorder="1" applyAlignment="1">
      <alignment vertical="top" wrapText="1"/>
    </xf>
    <xf numFmtId="0" fontId="5" fillId="6" borderId="24" xfId="0" applyFont="1" applyFill="1" applyBorder="1" applyAlignment="1">
      <alignment horizontal="left" vertical="top"/>
    </xf>
    <xf numFmtId="0" fontId="5" fillId="6" borderId="24" xfId="0" applyFont="1" applyFill="1" applyBorder="1" applyAlignment="1">
      <alignment horizontal="right" vertical="top" wrapText="1"/>
    </xf>
    <xf numFmtId="2" fontId="31" fillId="6" borderId="24" xfId="0" applyNumberFormat="1" applyFont="1" applyFill="1" applyBorder="1" applyAlignment="1">
      <alignment horizontal="right" vertical="top"/>
    </xf>
    <xf numFmtId="2" fontId="10" fillId="2" borderId="26" xfId="0" applyNumberFormat="1" applyFont="1" applyFill="1" applyBorder="1" applyAlignment="1">
      <alignment horizontal="right" vertical="top"/>
    </xf>
    <xf numFmtId="0" fontId="2" fillId="6" borderId="52" xfId="0" applyFont="1" applyFill="1" applyBorder="1" applyAlignment="1">
      <alignment vertical="top" wrapText="1"/>
    </xf>
    <xf numFmtId="2" fontId="11" fillId="6" borderId="9" xfId="0" applyNumberFormat="1" applyFont="1" applyFill="1" applyBorder="1" applyAlignment="1">
      <alignment horizontal="left" vertical="top"/>
    </xf>
    <xf numFmtId="0" fontId="5" fillId="6" borderId="53" xfId="0" applyFont="1" applyFill="1" applyBorder="1" applyAlignment="1">
      <alignment horizontal="left" vertical="top"/>
    </xf>
    <xf numFmtId="0" fontId="5" fillId="6" borderId="53" xfId="0" applyFont="1" applyFill="1" applyBorder="1" applyAlignment="1">
      <alignment horizontal="right" vertical="top" wrapText="1"/>
    </xf>
    <xf numFmtId="2" fontId="31" fillId="6" borderId="53" xfId="0" applyNumberFormat="1" applyFont="1" applyFill="1" applyBorder="1" applyAlignment="1">
      <alignment horizontal="right" vertical="top"/>
    </xf>
    <xf numFmtId="2" fontId="10" fillId="2" borderId="54" xfId="0" applyNumberFormat="1" applyFont="1" applyFill="1" applyBorder="1" applyAlignment="1">
      <alignment horizontal="right" vertical="top"/>
    </xf>
    <xf numFmtId="49" fontId="5" fillId="0" borderId="31" xfId="0" applyNumberFormat="1" applyFont="1" applyBorder="1" applyAlignment="1">
      <alignment horizontal="right" vertical="top" wrapText="1"/>
    </xf>
    <xf numFmtId="2" fontId="2" fillId="7" borderId="21" xfId="0" applyNumberFormat="1" applyFont="1" applyFill="1" applyBorder="1" applyAlignment="1">
      <alignment vertical="top" wrapText="1"/>
    </xf>
    <xf numFmtId="2" fontId="2" fillId="2" borderId="32" xfId="0" applyNumberFormat="1" applyFont="1" applyFill="1" applyBorder="1" applyAlignment="1">
      <alignment horizontal="left" vertical="top"/>
    </xf>
    <xf numFmtId="2" fontId="11" fillId="0" borderId="15" xfId="0" applyNumberFormat="1" applyFont="1" applyBorder="1" applyAlignment="1">
      <alignment vertical="top" wrapText="1"/>
    </xf>
    <xf numFmtId="0" fontId="47" fillId="7" borderId="28" xfId="0" applyFont="1" applyFill="1" applyBorder="1" applyAlignment="1">
      <alignment horizontal="center" vertical="top" wrapText="1"/>
    </xf>
    <xf numFmtId="0" fontId="0" fillId="0" borderId="0" xfId="0" applyAlignment="1">
      <alignment vertical="top"/>
    </xf>
    <xf numFmtId="2" fontId="42" fillId="2" borderId="33" xfId="0" applyNumberFormat="1" applyFont="1" applyFill="1" applyBorder="1" applyAlignment="1" applyProtection="1">
      <alignment horizontal="center" vertical="top"/>
      <protection locked="0"/>
    </xf>
    <xf numFmtId="7" fontId="5" fillId="2" borderId="1" xfId="1" applyNumberFormat="1" applyFont="1" applyFill="1" applyBorder="1" applyAlignment="1" applyProtection="1">
      <alignment horizontal="right" vertical="top" wrapText="1"/>
    </xf>
    <xf numFmtId="2" fontId="51" fillId="4" borderId="64" xfId="0" applyNumberFormat="1" applyFont="1" applyFill="1" applyBorder="1" applyAlignment="1" applyProtection="1">
      <alignment horizontal="center" vertical="center"/>
      <protection locked="0"/>
    </xf>
    <xf numFmtId="0" fontId="0" fillId="0" borderId="0" xfId="0" applyAlignment="1">
      <alignment horizontal="left" vertical="top"/>
    </xf>
    <xf numFmtId="0" fontId="0" fillId="2" borderId="15" xfId="0" applyFill="1" applyBorder="1" applyAlignment="1">
      <alignment horizontal="left" vertical="top"/>
    </xf>
    <xf numFmtId="0" fontId="55" fillId="2" borderId="16" xfId="0" applyFont="1" applyFill="1" applyBorder="1" applyAlignment="1">
      <alignment horizontal="left" vertical="top"/>
    </xf>
    <xf numFmtId="0" fontId="0" fillId="2" borderId="0" xfId="0" applyFill="1" applyAlignment="1">
      <alignment horizontal="left" vertical="top"/>
    </xf>
    <xf numFmtId="0" fontId="50" fillId="2" borderId="0" xfId="0" applyFont="1" applyFill="1" applyAlignment="1">
      <alignment horizontal="left" vertical="top"/>
    </xf>
    <xf numFmtId="0" fontId="0" fillId="2" borderId="2" xfId="0" applyFill="1" applyBorder="1" applyAlignment="1">
      <alignment horizontal="left" vertical="top"/>
    </xf>
    <xf numFmtId="0" fontId="0" fillId="2" borderId="1" xfId="0" applyFill="1" applyBorder="1" applyAlignment="1">
      <alignment horizontal="left" vertical="top"/>
    </xf>
    <xf numFmtId="0" fontId="0" fillId="0" borderId="1" xfId="0" applyBorder="1" applyAlignment="1">
      <alignment horizontal="left" vertical="top"/>
    </xf>
    <xf numFmtId="0" fontId="0" fillId="2" borderId="59" xfId="0" applyFill="1" applyBorder="1" applyAlignment="1">
      <alignment horizontal="left" vertical="top"/>
    </xf>
    <xf numFmtId="0" fontId="51" fillId="0" borderId="0" xfId="0" applyFont="1" applyAlignment="1">
      <alignment horizontal="left" vertical="top"/>
    </xf>
    <xf numFmtId="0" fontId="51" fillId="2" borderId="15" xfId="0" applyFont="1" applyFill="1" applyBorder="1" applyAlignment="1">
      <alignment horizontal="left" vertical="top" wrapText="1"/>
    </xf>
    <xf numFmtId="0" fontId="57" fillId="2" borderId="16" xfId="0" applyFont="1" applyFill="1" applyBorder="1" applyAlignment="1">
      <alignment horizontal="left" vertical="top"/>
    </xf>
    <xf numFmtId="0" fontId="51" fillId="2" borderId="0" xfId="0" applyFont="1" applyFill="1" applyAlignment="1">
      <alignment horizontal="left" vertical="top"/>
    </xf>
    <xf numFmtId="0" fontId="53" fillId="2" borderId="0" xfId="0" applyFont="1" applyFill="1" applyAlignment="1">
      <alignment horizontal="left" vertical="top"/>
    </xf>
    <xf numFmtId="0" fontId="51" fillId="2" borderId="2" xfId="0" applyFont="1" applyFill="1" applyBorder="1" applyAlignment="1">
      <alignment horizontal="left" vertical="top"/>
    </xf>
    <xf numFmtId="0" fontId="51" fillId="2" borderId="1" xfId="0" applyFont="1" applyFill="1" applyBorder="1" applyAlignment="1">
      <alignment horizontal="left" vertical="top"/>
    </xf>
    <xf numFmtId="0" fontId="51" fillId="0" borderId="1" xfId="0" applyFont="1" applyBorder="1" applyAlignment="1">
      <alignment horizontal="left" vertical="top"/>
    </xf>
    <xf numFmtId="0" fontId="51" fillId="2" borderId="15" xfId="0" applyFont="1" applyFill="1" applyBorder="1" applyAlignment="1">
      <alignment horizontal="left" vertical="top"/>
    </xf>
    <xf numFmtId="0" fontId="0" fillId="2" borderId="8" xfId="0" applyFill="1" applyBorder="1" applyAlignment="1">
      <alignment horizontal="left" vertical="top" wrapText="1"/>
    </xf>
    <xf numFmtId="2" fontId="51" fillId="6" borderId="8" xfId="0" applyNumberFormat="1" applyFont="1" applyFill="1" applyBorder="1" applyAlignment="1" applyProtection="1">
      <alignment horizontal="center" vertical="top"/>
      <protection locked="0"/>
    </xf>
    <xf numFmtId="0" fontId="51" fillId="2" borderId="16" xfId="0" applyFont="1" applyFill="1" applyBorder="1" applyAlignment="1">
      <alignment horizontal="left" vertical="top"/>
    </xf>
    <xf numFmtId="0" fontId="55" fillId="2" borderId="16" xfId="0" applyFont="1" applyFill="1" applyBorder="1" applyAlignment="1">
      <alignment horizontal="left" vertical="center"/>
    </xf>
    <xf numFmtId="0" fontId="0" fillId="2" borderId="0" xfId="0" applyFill="1" applyAlignment="1">
      <alignment horizontal="left" vertical="center"/>
    </xf>
    <xf numFmtId="0" fontId="50" fillId="2" borderId="0" xfId="0" applyFont="1" applyFill="1" applyAlignment="1">
      <alignment horizontal="left" vertical="center" wrapText="1"/>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6" borderId="0" xfId="0" applyFill="1" applyAlignment="1">
      <alignment horizontal="left" vertical="center"/>
    </xf>
    <xf numFmtId="0" fontId="0" fillId="6" borderId="15" xfId="0" applyFill="1" applyBorder="1" applyAlignment="1">
      <alignment horizontal="left" vertical="center"/>
    </xf>
    <xf numFmtId="0" fontId="0" fillId="6" borderId="1" xfId="0" applyFill="1" applyBorder="1" applyAlignment="1">
      <alignment horizontal="left" vertical="center"/>
    </xf>
    <xf numFmtId="0" fontId="0" fillId="0" borderId="5" xfId="0" applyBorder="1" applyAlignment="1">
      <alignment horizontal="left" vertical="top"/>
    </xf>
    <xf numFmtId="0" fontId="53" fillId="2" borderId="15" xfId="0" applyFont="1" applyFill="1" applyBorder="1" applyAlignment="1">
      <alignment horizontal="right" vertical="top" wrapText="1"/>
    </xf>
    <xf numFmtId="0" fontId="50" fillId="2" borderId="16" xfId="0" applyFont="1" applyFill="1" applyBorder="1" applyAlignment="1">
      <alignment horizontal="left" vertical="top"/>
    </xf>
    <xf numFmtId="0" fontId="53" fillId="2" borderId="0" xfId="0" applyFont="1" applyFill="1" applyAlignment="1">
      <alignment horizontal="left" vertical="top" wrapText="1"/>
    </xf>
    <xf numFmtId="0" fontId="0" fillId="2" borderId="8" xfId="0" applyFill="1" applyBorder="1" applyAlignment="1">
      <alignment vertical="top" wrapText="1"/>
    </xf>
    <xf numFmtId="0" fontId="0" fillId="2" borderId="16" xfId="0" applyFill="1" applyBorder="1" applyAlignment="1">
      <alignment horizontal="left" vertical="top"/>
    </xf>
    <xf numFmtId="0" fontId="0" fillId="0" borderId="8" xfId="0" applyBorder="1" applyAlignment="1">
      <alignment vertical="top" wrapText="1"/>
    </xf>
    <xf numFmtId="0" fontId="0" fillId="0" borderId="3" xfId="0" applyBorder="1" applyAlignment="1">
      <alignment vertical="top" wrapText="1"/>
    </xf>
    <xf numFmtId="0" fontId="0" fillId="0" borderId="9" xfId="0" applyBorder="1" applyAlignment="1">
      <alignment vertical="top" wrapText="1"/>
    </xf>
    <xf numFmtId="0" fontId="0" fillId="0" borderId="13" xfId="0" applyBorder="1" applyAlignment="1">
      <alignment vertical="top" wrapText="1"/>
    </xf>
    <xf numFmtId="0" fontId="51" fillId="0" borderId="11" xfId="0" applyFont="1"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2" fontId="51" fillId="2" borderId="15" xfId="0" applyNumberFormat="1" applyFont="1" applyFill="1" applyBorder="1" applyAlignment="1">
      <alignment horizontal="left" vertical="top"/>
    </xf>
    <xf numFmtId="0" fontId="50" fillId="2" borderId="0" xfId="0" applyFont="1" applyFill="1" applyAlignment="1">
      <alignment vertical="top" wrapText="1"/>
    </xf>
    <xf numFmtId="2" fontId="0" fillId="2" borderId="15" xfId="0" applyNumberFormat="1" applyFill="1" applyBorder="1" applyAlignment="1">
      <alignment horizontal="left" vertical="top"/>
    </xf>
    <xf numFmtId="0" fontId="0" fillId="2" borderId="3" xfId="0" applyFill="1" applyBorder="1" applyAlignment="1">
      <alignment horizontal="left" vertical="top" wrapText="1"/>
    </xf>
    <xf numFmtId="1" fontId="51" fillId="6" borderId="8" xfId="0" applyNumberFormat="1" applyFont="1" applyFill="1" applyBorder="1" applyAlignment="1" applyProtection="1">
      <alignment horizontal="center" vertical="top"/>
      <protection locked="0"/>
    </xf>
    <xf numFmtId="1" fontId="51" fillId="2" borderId="8" xfId="0" applyNumberFormat="1" applyFont="1" applyFill="1" applyBorder="1" applyAlignment="1">
      <alignment horizontal="center" vertical="top"/>
    </xf>
    <xf numFmtId="167" fontId="51" fillId="6" borderId="8" xfId="0" applyNumberFormat="1" applyFont="1" applyFill="1" applyBorder="1" applyAlignment="1" applyProtection="1">
      <alignment horizontal="center" vertical="top"/>
      <protection locked="0"/>
    </xf>
    <xf numFmtId="0" fontId="0" fillId="0" borderId="0" xfId="0" applyAlignment="1">
      <alignment horizontal="left" vertical="top" wrapText="1"/>
    </xf>
    <xf numFmtId="2" fontId="0" fillId="0" borderId="0" xfId="0" applyNumberFormat="1" applyAlignment="1">
      <alignment horizontal="left" vertical="top"/>
    </xf>
    <xf numFmtId="0" fontId="0" fillId="0" borderId="1" xfId="0" applyBorder="1" applyAlignment="1">
      <alignment vertical="top" wrapText="1"/>
    </xf>
    <xf numFmtId="0" fontId="0" fillId="0" borderId="1" xfId="0" applyBorder="1" applyAlignment="1">
      <alignment horizontal="left" vertical="top" wrapText="1"/>
    </xf>
    <xf numFmtId="2" fontId="0" fillId="0" borderId="1" xfId="0" applyNumberFormat="1" applyBorder="1" applyAlignment="1">
      <alignment horizontal="left" vertical="top"/>
    </xf>
    <xf numFmtId="0" fontId="0" fillId="2" borderId="60" xfId="0" applyFill="1" applyBorder="1" applyAlignment="1">
      <alignment horizontal="left" vertical="top"/>
    </xf>
    <xf numFmtId="0" fontId="0" fillId="2" borderId="17" xfId="0" applyFill="1" applyBorder="1" applyAlignment="1">
      <alignment horizontal="left" vertical="top"/>
    </xf>
    <xf numFmtId="0" fontId="48" fillId="0" borderId="0" xfId="0" applyFont="1" applyAlignment="1">
      <alignment horizontal="left" vertical="top"/>
    </xf>
    <xf numFmtId="0" fontId="48" fillId="2" borderId="15" xfId="0" applyFont="1" applyFill="1" applyBorder="1" applyAlignment="1">
      <alignment horizontal="left" vertical="top"/>
    </xf>
    <xf numFmtId="0" fontId="48" fillId="2" borderId="0" xfId="0" applyFont="1" applyFill="1" applyAlignment="1">
      <alignment horizontal="left" vertical="top"/>
    </xf>
    <xf numFmtId="0" fontId="49" fillId="2" borderId="0" xfId="0" applyFont="1" applyFill="1" applyAlignment="1">
      <alignment horizontal="left" vertical="top"/>
    </xf>
    <xf numFmtId="0" fontId="48" fillId="2" borderId="2" xfId="0" applyFont="1" applyFill="1" applyBorder="1" applyAlignment="1">
      <alignment horizontal="left" vertical="top"/>
    </xf>
    <xf numFmtId="0" fontId="48" fillId="2" borderId="1" xfId="0" applyFont="1" applyFill="1" applyBorder="1" applyAlignment="1">
      <alignment horizontal="left" vertical="top"/>
    </xf>
    <xf numFmtId="0" fontId="48" fillId="0" borderId="1" xfId="0" applyFont="1" applyBorder="1" applyAlignment="1">
      <alignment horizontal="left" vertical="top"/>
    </xf>
    <xf numFmtId="0" fontId="0" fillId="0" borderId="68" xfId="0" applyBorder="1" applyAlignment="1">
      <alignment vertical="top"/>
    </xf>
    <xf numFmtId="2" fontId="51" fillId="6" borderId="64" xfId="0" applyNumberFormat="1" applyFont="1" applyFill="1" applyBorder="1" applyAlignment="1" applyProtection="1">
      <alignment horizontal="center" vertical="top"/>
      <protection locked="0"/>
    </xf>
    <xf numFmtId="2" fontId="51" fillId="2" borderId="64" xfId="0" applyNumberFormat="1" applyFont="1" applyFill="1" applyBorder="1" applyAlignment="1">
      <alignment horizontal="left" vertical="top"/>
    </xf>
    <xf numFmtId="0" fontId="0" fillId="2" borderId="68" xfId="0" applyFill="1" applyBorder="1" applyAlignment="1">
      <alignment vertical="top" wrapText="1"/>
    </xf>
    <xf numFmtId="0" fontId="0" fillId="2" borderId="80" xfId="0" applyFill="1" applyBorder="1" applyAlignment="1">
      <alignment vertical="top" wrapText="1"/>
    </xf>
    <xf numFmtId="2" fontId="51" fillId="2" borderId="62" xfId="0" applyNumberFormat="1" applyFont="1" applyFill="1" applyBorder="1" applyAlignment="1" applyProtection="1">
      <alignment horizontal="center" vertical="top"/>
      <protection locked="0"/>
    </xf>
    <xf numFmtId="0" fontId="51" fillId="0" borderId="81" xfId="0" applyFont="1" applyBorder="1" applyAlignment="1">
      <alignment vertical="top" wrapText="1"/>
    </xf>
    <xf numFmtId="0" fontId="51" fillId="2" borderId="76" xfId="0" applyFont="1" applyFill="1" applyBorder="1" applyAlignment="1">
      <alignment horizontal="left" vertical="top"/>
    </xf>
    <xf numFmtId="0" fontId="0" fillId="0" borderId="73" xfId="0" applyBorder="1" applyAlignment="1">
      <alignment vertical="top" wrapText="1"/>
    </xf>
    <xf numFmtId="2" fontId="51" fillId="2" borderId="76" xfId="0" applyNumberFormat="1" applyFont="1" applyFill="1" applyBorder="1" applyAlignment="1">
      <alignment horizontal="left" vertical="top"/>
    </xf>
    <xf numFmtId="0" fontId="0" fillId="0" borderId="75" xfId="0" applyBorder="1" applyAlignment="1">
      <alignment vertical="top" wrapText="1"/>
    </xf>
    <xf numFmtId="0" fontId="0" fillId="0" borderId="57" xfId="0" applyBorder="1" applyAlignment="1">
      <alignment vertical="top" wrapText="1"/>
    </xf>
    <xf numFmtId="2" fontId="0" fillId="2" borderId="57" xfId="0" applyNumberFormat="1" applyFill="1" applyBorder="1" applyAlignment="1">
      <alignment horizontal="left" vertical="top"/>
    </xf>
    <xf numFmtId="0" fontId="0" fillId="2" borderId="77" xfId="0" applyFill="1" applyBorder="1" applyAlignment="1">
      <alignment horizontal="left" vertical="top" wrapText="1"/>
    </xf>
    <xf numFmtId="2" fontId="51" fillId="2" borderId="82" xfId="0" applyNumberFormat="1" applyFont="1" applyFill="1" applyBorder="1" applyAlignment="1">
      <alignment horizontal="left" vertical="top"/>
    </xf>
    <xf numFmtId="0" fontId="51" fillId="2" borderId="64" xfId="0" applyFont="1" applyFill="1" applyBorder="1" applyAlignment="1">
      <alignment horizontal="left" vertical="top" wrapText="1"/>
    </xf>
    <xf numFmtId="0" fontId="51" fillId="2" borderId="70" xfId="0" applyFont="1" applyFill="1" applyBorder="1" applyAlignment="1">
      <alignment horizontal="left" vertical="top" wrapText="1"/>
    </xf>
    <xf numFmtId="1" fontId="51" fillId="6" borderId="64" xfId="0" applyNumberFormat="1" applyFont="1" applyFill="1" applyBorder="1" applyAlignment="1" applyProtection="1">
      <alignment horizontal="center" vertical="top"/>
      <protection locked="0"/>
    </xf>
    <xf numFmtId="1" fontId="51" fillId="6" borderId="55" xfId="0" applyNumberFormat="1" applyFont="1" applyFill="1" applyBorder="1" applyAlignment="1" applyProtection="1">
      <alignment horizontal="center" vertical="top"/>
      <protection locked="0"/>
    </xf>
    <xf numFmtId="1" fontId="51" fillId="6" borderId="70" xfId="0" applyNumberFormat="1" applyFont="1" applyFill="1" applyBorder="1" applyAlignment="1" applyProtection="1">
      <alignment horizontal="center" vertical="top"/>
      <protection locked="0"/>
    </xf>
    <xf numFmtId="1" fontId="51" fillId="2" borderId="64" xfId="0" applyNumberFormat="1" applyFont="1" applyFill="1" applyBorder="1" applyAlignment="1">
      <alignment horizontal="center" vertical="top"/>
    </xf>
    <xf numFmtId="167" fontId="51" fillId="6" borderId="64" xfId="0" applyNumberFormat="1" applyFont="1" applyFill="1" applyBorder="1" applyAlignment="1" applyProtection="1">
      <alignment horizontal="center" vertical="top"/>
      <protection locked="0"/>
    </xf>
    <xf numFmtId="0" fontId="0" fillId="2" borderId="73" xfId="0" applyFill="1" applyBorder="1" applyAlignment="1">
      <alignment vertical="top" wrapText="1"/>
    </xf>
    <xf numFmtId="2" fontId="51" fillId="2" borderId="76" xfId="0" applyNumberFormat="1" applyFont="1" applyFill="1" applyBorder="1" applyAlignment="1" applyProtection="1">
      <alignment horizontal="center" vertical="top"/>
      <protection locked="0"/>
    </xf>
    <xf numFmtId="1" fontId="51" fillId="2" borderId="55" xfId="0" applyNumberFormat="1" applyFont="1" applyFill="1" applyBorder="1" applyAlignment="1">
      <alignment horizontal="center" vertical="top"/>
    </xf>
    <xf numFmtId="0" fontId="0" fillId="0" borderId="36" xfId="0" applyBorder="1" applyAlignment="1">
      <alignment horizontal="left" vertical="top"/>
    </xf>
    <xf numFmtId="0" fontId="0" fillId="0" borderId="36" xfId="0" applyBorder="1" applyAlignment="1">
      <alignment vertical="top" wrapText="1"/>
    </xf>
    <xf numFmtId="0" fontId="0" fillId="0" borderId="36" xfId="0" applyBorder="1" applyAlignment="1">
      <alignment horizontal="left" vertical="top" wrapText="1"/>
    </xf>
    <xf numFmtId="2" fontId="0" fillId="0" borderId="36" xfId="0" applyNumberFormat="1" applyBorder="1" applyAlignment="1">
      <alignment horizontal="left" vertical="top"/>
    </xf>
    <xf numFmtId="0" fontId="51" fillId="0" borderId="0" xfId="0" applyFont="1" applyAlignment="1">
      <alignment horizontal="left" vertical="center"/>
    </xf>
    <xf numFmtId="0" fontId="0" fillId="2" borderId="15" xfId="0" applyFill="1" applyBorder="1" applyAlignment="1">
      <alignment horizontal="left" vertical="center"/>
    </xf>
    <xf numFmtId="0" fontId="57" fillId="2" borderId="16" xfId="0" applyFont="1" applyFill="1" applyBorder="1" applyAlignment="1">
      <alignment horizontal="left" vertical="center"/>
    </xf>
    <xf numFmtId="0" fontId="51" fillId="2" borderId="0" xfId="0" applyFont="1" applyFill="1" applyAlignment="1">
      <alignment horizontal="left" vertical="center"/>
    </xf>
    <xf numFmtId="0" fontId="53" fillId="2" borderId="0" xfId="0" applyFont="1" applyFill="1" applyAlignment="1">
      <alignment horizontal="left" vertical="center"/>
    </xf>
    <xf numFmtId="0" fontId="51" fillId="2" borderId="2" xfId="0" applyFont="1" applyFill="1" applyBorder="1" applyAlignment="1">
      <alignment horizontal="left" vertical="center"/>
    </xf>
    <xf numFmtId="0" fontId="51" fillId="2" borderId="1" xfId="0" applyFont="1" applyFill="1" applyBorder="1" applyAlignment="1">
      <alignment horizontal="left" vertical="center"/>
    </xf>
    <xf numFmtId="0" fontId="51" fillId="0" borderId="1" xfId="0" applyFont="1" applyBorder="1" applyAlignment="1">
      <alignment horizontal="left" vertical="center"/>
    </xf>
    <xf numFmtId="2" fontId="51" fillId="2" borderId="15" xfId="0" applyNumberFormat="1" applyFont="1" applyFill="1" applyBorder="1" applyAlignment="1">
      <alignment horizontal="left" vertical="center"/>
    </xf>
    <xf numFmtId="0" fontId="0" fillId="0" borderId="83" xfId="0" applyBorder="1" applyAlignment="1">
      <alignment horizontal="left" vertical="top"/>
    </xf>
    <xf numFmtId="0" fontId="0" fillId="0" borderId="43" xfId="0" applyBorder="1" applyAlignment="1">
      <alignment horizontal="left" vertical="top"/>
    </xf>
    <xf numFmtId="1" fontId="51" fillId="2" borderId="9" xfId="0" applyNumberFormat="1" applyFont="1" applyFill="1" applyBorder="1" applyAlignment="1" applyProtection="1">
      <alignment horizontal="center" vertical="top"/>
      <protection locked="0"/>
    </xf>
    <xf numFmtId="1" fontId="51" fillId="2" borderId="44" xfId="0" applyNumberFormat="1" applyFont="1" applyFill="1" applyBorder="1" applyAlignment="1" applyProtection="1">
      <alignment horizontal="center" vertical="top"/>
      <protection locked="0"/>
    </xf>
    <xf numFmtId="0" fontId="55" fillId="2" borderId="0" xfId="0" applyFont="1" applyFill="1" applyAlignment="1">
      <alignment horizontal="left" vertical="top"/>
    </xf>
    <xf numFmtId="0" fontId="57" fillId="2" borderId="0" xfId="0" applyFont="1" applyFill="1" applyAlignment="1">
      <alignment horizontal="left" vertical="top"/>
    </xf>
    <xf numFmtId="0" fontId="55" fillId="2" borderId="0" xfId="0" applyFont="1" applyFill="1" applyAlignment="1">
      <alignment horizontal="left" vertical="center"/>
    </xf>
    <xf numFmtId="0" fontId="57" fillId="2" borderId="0" xfId="0" applyFont="1" applyFill="1" applyAlignment="1">
      <alignment horizontal="left" vertical="center"/>
    </xf>
    <xf numFmtId="0" fontId="0" fillId="2" borderId="0" xfId="0" applyFill="1" applyAlignment="1">
      <alignment horizontal="left" vertical="top" wrapText="1"/>
    </xf>
    <xf numFmtId="0" fontId="0" fillId="0" borderId="86" xfId="0" applyBorder="1" applyAlignment="1">
      <alignment vertical="top" wrapText="1"/>
    </xf>
    <xf numFmtId="0" fontId="0" fillId="0" borderId="68" xfId="0" applyBorder="1" applyAlignment="1">
      <alignment vertical="top" wrapText="1"/>
    </xf>
    <xf numFmtId="0" fontId="0" fillId="0" borderId="69" xfId="0" applyBorder="1" applyAlignment="1">
      <alignment vertical="top" wrapText="1"/>
    </xf>
    <xf numFmtId="2" fontId="51" fillId="2" borderId="87" xfId="0" applyNumberFormat="1" applyFont="1" applyFill="1" applyBorder="1" applyAlignment="1">
      <alignment horizontal="left" vertical="top"/>
    </xf>
    <xf numFmtId="0" fontId="0" fillId="6" borderId="73" xfId="0" applyFill="1" applyBorder="1" applyAlignment="1">
      <alignment horizontal="left" vertical="center" wrapText="1"/>
    </xf>
    <xf numFmtId="0" fontId="0" fillId="6" borderId="0" xfId="0" applyFill="1" applyAlignment="1">
      <alignment horizontal="left" vertical="center" wrapText="1"/>
    </xf>
    <xf numFmtId="0" fontId="0" fillId="6" borderId="76" xfId="0" applyFill="1" applyBorder="1" applyAlignment="1">
      <alignment horizontal="left" vertical="center" wrapText="1"/>
    </xf>
    <xf numFmtId="0" fontId="0" fillId="2" borderId="69" xfId="0" applyFill="1" applyBorder="1" applyAlignment="1">
      <alignment vertical="top" wrapText="1"/>
    </xf>
    <xf numFmtId="2" fontId="51" fillId="2" borderId="70" xfId="0" applyNumberFormat="1" applyFont="1" applyFill="1" applyBorder="1" applyAlignment="1">
      <alignment horizontal="center" vertical="top"/>
    </xf>
    <xf numFmtId="0" fontId="51" fillId="2" borderId="0" xfId="0" applyFont="1" applyFill="1" applyAlignment="1">
      <alignment horizontal="left" vertical="top" wrapText="1"/>
    </xf>
    <xf numFmtId="2" fontId="0" fillId="2" borderId="0" xfId="0" applyNumberFormat="1" applyFill="1" applyAlignment="1">
      <alignment horizontal="left" vertical="top"/>
    </xf>
    <xf numFmtId="2" fontId="51" fillId="6" borderId="70" xfId="0" applyNumberFormat="1" applyFont="1" applyFill="1" applyBorder="1" applyAlignment="1" applyProtection="1">
      <alignment horizontal="center" vertical="top"/>
      <protection locked="0"/>
    </xf>
    <xf numFmtId="0" fontId="0" fillId="2" borderId="0" xfId="0" applyFill="1" applyAlignment="1">
      <alignment vertical="top" wrapText="1"/>
    </xf>
    <xf numFmtId="0" fontId="0" fillId="2" borderId="0" xfId="0" applyFill="1" applyAlignment="1">
      <alignment horizontal="right" vertical="top" wrapText="1"/>
    </xf>
    <xf numFmtId="2" fontId="0" fillId="2" borderId="76" xfId="0" applyNumberFormat="1" applyFill="1" applyBorder="1" applyAlignment="1">
      <alignment horizontal="right" vertical="top"/>
    </xf>
    <xf numFmtId="0" fontId="52" fillId="2" borderId="0" xfId="0" applyFont="1" applyFill="1" applyAlignment="1">
      <alignment vertical="top" wrapText="1"/>
    </xf>
    <xf numFmtId="2" fontId="0" fillId="2" borderId="76" xfId="0" applyNumberFormat="1" applyFill="1" applyBorder="1" applyAlignment="1">
      <alignment horizontal="right" vertical="top" wrapText="1"/>
    </xf>
    <xf numFmtId="0" fontId="0" fillId="0" borderId="0" xfId="0" applyAlignment="1">
      <alignment horizontal="left" vertical="center"/>
    </xf>
    <xf numFmtId="2" fontId="0" fillId="2" borderId="15" xfId="0" applyNumberFormat="1" applyFill="1" applyBorder="1" applyAlignment="1">
      <alignment horizontal="left" vertical="center"/>
    </xf>
    <xf numFmtId="0" fontId="50" fillId="2" borderId="0" xfId="0" applyFont="1" applyFill="1" applyAlignment="1">
      <alignment horizontal="left" vertical="center"/>
    </xf>
    <xf numFmtId="0" fontId="0" fillId="0" borderId="1" xfId="0" applyBorder="1" applyAlignment="1">
      <alignment horizontal="left" vertical="center"/>
    </xf>
    <xf numFmtId="1" fontId="5" fillId="2" borderId="32" xfId="0" applyNumberFormat="1" applyFont="1" applyFill="1" applyBorder="1" applyAlignment="1">
      <alignment horizontal="center" vertical="center"/>
    </xf>
    <xf numFmtId="1" fontId="5" fillId="2" borderId="0" xfId="0" applyNumberFormat="1" applyFont="1" applyFill="1" applyAlignment="1">
      <alignment horizontal="right" vertical="center"/>
    </xf>
    <xf numFmtId="0" fontId="5" fillId="0" borderId="0" xfId="0" applyFont="1" applyAlignment="1">
      <alignment vertical="center" wrapText="1"/>
    </xf>
    <xf numFmtId="0" fontId="5" fillId="0" borderId="0" xfId="0" applyFont="1" applyAlignment="1">
      <alignment vertical="center"/>
    </xf>
    <xf numFmtId="0" fontId="5" fillId="0" borderId="90" xfId="0" applyFont="1" applyBorder="1" applyAlignment="1">
      <alignment horizontal="left" vertical="center"/>
    </xf>
    <xf numFmtId="1" fontId="12" fillId="2" borderId="77" xfId="0" applyNumberFormat="1" applyFont="1" applyFill="1" applyBorder="1" applyAlignment="1">
      <alignment horizontal="center" vertical="center" wrapText="1"/>
    </xf>
    <xf numFmtId="168" fontId="2" fillId="0" borderId="76" xfId="0" applyNumberFormat="1" applyFont="1" applyBorder="1" applyAlignment="1">
      <alignment horizontal="center" vertical="center" wrapText="1"/>
    </xf>
    <xf numFmtId="1" fontId="5" fillId="0" borderId="0" xfId="0" applyNumberFormat="1" applyFont="1" applyAlignment="1">
      <alignment horizontal="center" vertical="center"/>
    </xf>
    <xf numFmtId="1" fontId="5" fillId="0" borderId="0" xfId="0" applyNumberFormat="1" applyFont="1" applyAlignment="1">
      <alignment vertical="center"/>
    </xf>
    <xf numFmtId="0" fontId="2" fillId="0" borderId="40" xfId="0" applyFont="1" applyBorder="1" applyAlignment="1">
      <alignment vertical="center" wrapText="1"/>
    </xf>
    <xf numFmtId="0" fontId="2" fillId="0" borderId="40" xfId="0" applyFont="1" applyBorder="1" applyAlignment="1">
      <alignment horizontal="center" vertical="center" wrapText="1"/>
    </xf>
    <xf numFmtId="1" fontId="10" fillId="2" borderId="0" xfId="0" applyNumberFormat="1" applyFont="1" applyFill="1" applyAlignment="1">
      <alignment horizontal="center" vertical="center" wrapText="1"/>
    </xf>
    <xf numFmtId="168" fontId="76" fillId="16" borderId="91" xfId="0" applyNumberFormat="1" applyFont="1" applyFill="1" applyBorder="1" applyAlignment="1">
      <alignment horizontal="center" vertical="center"/>
    </xf>
    <xf numFmtId="1" fontId="77" fillId="0" borderId="0" xfId="0" applyNumberFormat="1" applyFont="1" applyAlignment="1">
      <alignment horizontal="center" vertical="center"/>
    </xf>
    <xf numFmtId="1" fontId="77" fillId="0" borderId="0" xfId="0" applyNumberFormat="1" applyFont="1" applyAlignment="1">
      <alignment vertical="center"/>
    </xf>
    <xf numFmtId="0" fontId="78" fillId="2" borderId="1" xfId="0" applyFont="1" applyFill="1" applyBorder="1" applyAlignment="1">
      <alignment horizontal="left" vertical="center"/>
    </xf>
    <xf numFmtId="0" fontId="77" fillId="0" borderId="0" xfId="0" applyFont="1" applyAlignment="1">
      <alignment vertical="center"/>
    </xf>
    <xf numFmtId="1" fontId="75" fillId="0" borderId="8" xfId="0" applyNumberFormat="1" applyFont="1" applyBorder="1" applyAlignment="1">
      <alignment horizontal="center" vertical="center"/>
    </xf>
    <xf numFmtId="168" fontId="10" fillId="17" borderId="64" xfId="0" applyNumberFormat="1" applyFont="1" applyFill="1" applyBorder="1" applyAlignment="1">
      <alignment horizontal="center" vertical="center" wrapText="1"/>
    </xf>
    <xf numFmtId="168" fontId="5" fillId="0" borderId="0" xfId="0" applyNumberFormat="1" applyFont="1" applyAlignment="1">
      <alignment horizontal="center" vertical="center"/>
    </xf>
    <xf numFmtId="0" fontId="5" fillId="0" borderId="74" xfId="0" applyFont="1" applyBorder="1" applyAlignment="1">
      <alignment horizontal="left" vertical="center" wrapText="1"/>
    </xf>
    <xf numFmtId="0" fontId="5" fillId="0" borderId="13" xfId="0" applyFont="1" applyBorder="1" applyAlignment="1">
      <alignment horizontal="left" vertical="center" wrapText="1"/>
    </xf>
    <xf numFmtId="1" fontId="10" fillId="18" borderId="8" xfId="0" applyNumberFormat="1" applyFont="1" applyFill="1" applyBorder="1" applyAlignment="1" applyProtection="1">
      <alignment horizontal="center" vertical="center" wrapText="1"/>
      <protection locked="0"/>
    </xf>
    <xf numFmtId="1" fontId="13" fillId="0" borderId="8" xfId="0" applyNumberFormat="1" applyFont="1" applyBorder="1" applyAlignment="1" applyProtection="1">
      <alignment horizontal="center" vertical="center" wrapText="1"/>
      <protection locked="0"/>
    </xf>
    <xf numFmtId="1" fontId="79" fillId="4" borderId="64" xfId="0" applyNumberFormat="1" applyFont="1" applyFill="1" applyBorder="1" applyAlignment="1">
      <alignment horizontal="center" vertical="center" wrapText="1"/>
    </xf>
    <xf numFmtId="2" fontId="5" fillId="2" borderId="32" xfId="0" applyNumberFormat="1" applyFont="1" applyFill="1" applyBorder="1" applyAlignment="1">
      <alignment horizontal="center" vertical="center"/>
    </xf>
    <xf numFmtId="2" fontId="5" fillId="0" borderId="0" xfId="0" applyNumberFormat="1" applyFont="1" applyAlignment="1">
      <alignment horizontal="center" vertical="center"/>
    </xf>
    <xf numFmtId="2" fontId="5" fillId="0" borderId="0" xfId="0" applyNumberFormat="1" applyFont="1" applyAlignment="1">
      <alignment vertical="center"/>
    </xf>
    <xf numFmtId="2" fontId="5" fillId="2" borderId="0" xfId="0" applyNumberFormat="1" applyFont="1" applyFill="1" applyAlignment="1">
      <alignment horizontal="right" vertical="center"/>
    </xf>
    <xf numFmtId="169" fontId="5" fillId="2" borderId="0" xfId="0" applyNumberFormat="1" applyFont="1" applyFill="1" applyAlignment="1">
      <alignment horizontal="right" vertical="center"/>
    </xf>
    <xf numFmtId="1" fontId="13" fillId="0" borderId="17" xfId="0" applyNumberFormat="1" applyFont="1" applyBorder="1" applyAlignment="1" applyProtection="1">
      <alignment horizontal="center" vertical="center" wrapText="1"/>
      <protection locked="0"/>
    </xf>
    <xf numFmtId="168" fontId="5" fillId="0" borderId="0" xfId="0" applyNumberFormat="1" applyFont="1" applyAlignment="1">
      <alignment vertical="center"/>
    </xf>
    <xf numFmtId="0" fontId="5" fillId="2" borderId="74" xfId="0" applyFont="1" applyFill="1" applyBorder="1" applyAlignment="1">
      <alignment vertical="center" wrapText="1"/>
    </xf>
    <xf numFmtId="1" fontId="0" fillId="0" borderId="0" xfId="0" applyNumberFormat="1" applyAlignment="1">
      <alignment horizontal="center" vertical="center"/>
    </xf>
    <xf numFmtId="1" fontId="0" fillId="0" borderId="0" xfId="0" applyNumberFormat="1" applyAlignment="1">
      <alignment vertical="center"/>
    </xf>
    <xf numFmtId="0" fontId="0" fillId="0" borderId="0" xfId="0" applyAlignment="1">
      <alignment vertical="center"/>
    </xf>
    <xf numFmtId="1" fontId="76" fillId="16" borderId="95" xfId="0" applyNumberFormat="1" applyFont="1" applyFill="1" applyBorder="1" applyAlignment="1">
      <alignment horizontal="center" vertical="center"/>
    </xf>
    <xf numFmtId="1" fontId="24" fillId="0" borderId="95" xfId="0" applyNumberFormat="1" applyFont="1" applyBorder="1" applyAlignment="1">
      <alignment horizontal="center" vertical="center" wrapText="1"/>
    </xf>
    <xf numFmtId="1" fontId="76" fillId="16" borderId="96" xfId="0" applyNumberFormat="1" applyFont="1" applyFill="1" applyBorder="1" applyAlignment="1">
      <alignment horizontal="center" vertical="center"/>
    </xf>
    <xf numFmtId="1" fontId="80" fillId="0" borderId="0" xfId="0" applyNumberFormat="1" applyFont="1" applyAlignment="1">
      <alignment horizontal="center" vertical="center"/>
    </xf>
    <xf numFmtId="1" fontId="80" fillId="0" borderId="0" xfId="0" applyNumberFormat="1" applyFont="1" applyAlignment="1">
      <alignment vertical="center"/>
    </xf>
    <xf numFmtId="0" fontId="80" fillId="0" borderId="0" xfId="0" applyFont="1" applyAlignment="1">
      <alignment vertical="center"/>
    </xf>
    <xf numFmtId="1" fontId="0" fillId="2" borderId="0" xfId="0" applyNumberFormat="1" applyFill="1" applyAlignment="1">
      <alignment horizontal="center" vertical="center"/>
    </xf>
    <xf numFmtId="1" fontId="0" fillId="2" borderId="0" xfId="0" applyNumberFormat="1" applyFill="1" applyAlignment="1">
      <alignment horizontal="right" vertical="center"/>
    </xf>
    <xf numFmtId="1" fontId="13" fillId="0" borderId="98" xfId="0" applyNumberFormat="1" applyFont="1" applyBorder="1" applyAlignment="1" applyProtection="1">
      <alignment horizontal="center" vertical="center" wrapText="1"/>
      <protection locked="0"/>
    </xf>
    <xf numFmtId="0" fontId="81" fillId="0" borderId="13" xfId="0" applyFont="1" applyBorder="1" applyAlignment="1">
      <alignment horizontal="left" vertical="center" wrapText="1"/>
    </xf>
    <xf numFmtId="0" fontId="81" fillId="2" borderId="13" xfId="0" applyFont="1" applyFill="1" applyBorder="1" applyAlignment="1">
      <alignment vertical="center" wrapText="1"/>
    </xf>
    <xf numFmtId="1" fontId="79" fillId="17" borderId="64" xfId="0" applyNumberFormat="1" applyFont="1" applyFill="1" applyBorder="1" applyAlignment="1">
      <alignment horizontal="center" vertical="center" wrapText="1"/>
    </xf>
    <xf numFmtId="1" fontId="10" fillId="17" borderId="8" xfId="0" applyNumberFormat="1" applyFont="1" applyFill="1" applyBorder="1" applyAlignment="1">
      <alignment horizontal="center" vertical="center" wrapText="1"/>
    </xf>
    <xf numFmtId="2" fontId="0" fillId="14" borderId="67" xfId="0" applyNumberFormat="1" applyFill="1" applyBorder="1" applyAlignment="1">
      <alignment horizontal="right" vertical="center"/>
    </xf>
    <xf numFmtId="0" fontId="0" fillId="0" borderId="65" xfId="0" applyBorder="1" applyAlignment="1">
      <alignment vertical="top" wrapText="1"/>
    </xf>
    <xf numFmtId="0" fontId="3" fillId="2" borderId="25" xfId="0" applyFont="1" applyFill="1" applyBorder="1" applyAlignment="1">
      <alignment horizontal="left" vertical="top" wrapText="1"/>
    </xf>
    <xf numFmtId="0" fontId="83" fillId="0" borderId="0" xfId="0" applyFont="1" applyAlignment="1">
      <alignment horizontal="left" vertical="top" wrapText="1"/>
    </xf>
    <xf numFmtId="1" fontId="75" fillId="17" borderId="8" xfId="0" applyNumberFormat="1" applyFont="1" applyFill="1" applyBorder="1" applyAlignment="1">
      <alignment horizontal="center" vertical="center"/>
    </xf>
    <xf numFmtId="1" fontId="75" fillId="16" borderId="91" xfId="0" applyNumberFormat="1" applyFont="1" applyFill="1" applyBorder="1" applyAlignment="1">
      <alignment horizontal="center" vertical="center"/>
    </xf>
    <xf numFmtId="9" fontId="5" fillId="2" borderId="1" xfId="1" applyNumberFormat="1" applyFont="1" applyFill="1" applyBorder="1" applyAlignment="1" applyProtection="1">
      <alignment horizontal="right" vertical="top" wrapText="1"/>
    </xf>
    <xf numFmtId="0" fontId="84" fillId="3" borderId="1" xfId="0" applyFont="1" applyFill="1" applyBorder="1" applyAlignment="1">
      <alignment horizontal="left" vertical="top"/>
    </xf>
    <xf numFmtId="0" fontId="84" fillId="3" borderId="22" xfId="0" applyFont="1" applyFill="1" applyBorder="1" applyAlignment="1">
      <alignment vertical="top" wrapText="1"/>
    </xf>
    <xf numFmtId="0" fontId="86" fillId="3" borderId="1" xfId="0" applyFont="1" applyFill="1" applyBorder="1" applyAlignment="1">
      <alignment vertical="top" wrapText="1"/>
    </xf>
    <xf numFmtId="0" fontId="87" fillId="3" borderId="1" xfId="0" applyFont="1" applyFill="1" applyBorder="1" applyAlignment="1">
      <alignment horizontal="left" vertical="top"/>
    </xf>
    <xf numFmtId="7" fontId="84" fillId="3" borderId="1" xfId="1" applyNumberFormat="1" applyFont="1" applyFill="1" applyBorder="1" applyAlignment="1" applyProtection="1">
      <alignment horizontal="right" vertical="top" wrapText="1"/>
    </xf>
    <xf numFmtId="0" fontId="88" fillId="3" borderId="1" xfId="0" applyFont="1" applyFill="1" applyBorder="1" applyAlignment="1">
      <alignment horizontal="left" vertical="top"/>
    </xf>
    <xf numFmtId="2" fontId="87" fillId="3" borderId="33" xfId="0" applyNumberFormat="1" applyFont="1" applyFill="1" applyBorder="1" applyAlignment="1">
      <alignment horizontal="right" vertical="top"/>
    </xf>
    <xf numFmtId="2" fontId="84" fillId="3" borderId="33" xfId="0" applyNumberFormat="1" applyFont="1" applyFill="1" applyBorder="1" applyAlignment="1">
      <alignment horizontal="right" vertical="top"/>
    </xf>
    <xf numFmtId="0" fontId="0" fillId="0" borderId="69" xfId="0" applyBorder="1" applyAlignment="1">
      <alignment horizontal="left" vertical="top" wrapText="1"/>
    </xf>
    <xf numFmtId="0" fontId="0" fillId="0" borderId="55" xfId="0" applyBorder="1" applyAlignment="1">
      <alignment horizontal="left" vertical="top" wrapText="1"/>
    </xf>
    <xf numFmtId="0" fontId="68" fillId="14" borderId="4" xfId="0" applyFont="1" applyFill="1" applyBorder="1" applyAlignment="1">
      <alignment horizontal="center" vertical="top" wrapText="1"/>
    </xf>
    <xf numFmtId="0" fontId="68" fillId="14" borderId="6" xfId="0" applyFont="1" applyFill="1" applyBorder="1" applyAlignment="1">
      <alignment horizontal="center" vertical="top" wrapText="1"/>
    </xf>
    <xf numFmtId="0" fontId="68" fillId="14" borderId="14" xfId="0" applyFont="1" applyFill="1" applyBorder="1" applyAlignment="1">
      <alignment horizontal="center" vertical="top" wrapText="1"/>
    </xf>
    <xf numFmtId="0" fontId="51" fillId="0" borderId="71" xfId="0" applyFont="1" applyBorder="1" applyAlignment="1">
      <alignment horizontal="center" vertical="top" wrapText="1"/>
    </xf>
    <xf numFmtId="0" fontId="51" fillId="0" borderId="18" xfId="0" applyFont="1" applyBorder="1" applyAlignment="1">
      <alignment horizontal="center" vertical="top" wrapText="1"/>
    </xf>
    <xf numFmtId="0" fontId="51" fillId="0" borderId="72" xfId="0" applyFont="1" applyBorder="1" applyAlignment="1">
      <alignment horizontal="center" vertical="top" wrapText="1"/>
    </xf>
    <xf numFmtId="0" fontId="0" fillId="2" borderId="68" xfId="0" applyFill="1" applyBorder="1" applyAlignment="1">
      <alignment horizontal="left" vertical="top" wrapText="1"/>
    </xf>
    <xf numFmtId="0" fontId="0" fillId="2" borderId="8" xfId="0" applyFill="1" applyBorder="1" applyAlignment="1">
      <alignment horizontal="left" vertical="top" wrapText="1"/>
    </xf>
    <xf numFmtId="0" fontId="0" fillId="2" borderId="3" xfId="0" applyFill="1" applyBorder="1" applyAlignment="1">
      <alignment horizontal="center" vertical="top" wrapText="1"/>
    </xf>
    <xf numFmtId="0" fontId="0" fillId="2" borderId="9" xfId="0" applyFill="1" applyBorder="1" applyAlignment="1">
      <alignment horizontal="center" vertical="top" wrapText="1"/>
    </xf>
    <xf numFmtId="0" fontId="0" fillId="2" borderId="44" xfId="0" applyFill="1" applyBorder="1" applyAlignment="1">
      <alignment horizontal="center" vertical="top" wrapText="1"/>
    </xf>
    <xf numFmtId="0" fontId="0" fillId="2" borderId="68" xfId="0" applyFill="1" applyBorder="1" applyAlignment="1">
      <alignment horizontal="left" vertical="top"/>
    </xf>
    <xf numFmtId="0" fontId="0" fillId="2" borderId="8" xfId="0" applyFill="1" applyBorder="1" applyAlignment="1">
      <alignment horizontal="left" vertical="top"/>
    </xf>
    <xf numFmtId="0" fontId="0" fillId="0" borderId="8" xfId="0" applyBorder="1" applyAlignment="1">
      <alignment horizontal="left" vertical="top" wrapText="1"/>
    </xf>
    <xf numFmtId="0" fontId="0" fillId="0" borderId="74" xfId="0" applyBorder="1" applyAlignment="1">
      <alignment horizontal="center" vertical="top" wrapText="1"/>
    </xf>
    <xf numFmtId="0" fontId="0" fillId="0" borderId="9" xfId="0" applyBorder="1" applyAlignment="1">
      <alignment horizontal="center" vertical="top" wrapText="1"/>
    </xf>
    <xf numFmtId="0" fontId="0" fillId="0" borderId="13" xfId="0" applyBorder="1" applyAlignment="1">
      <alignment horizontal="center" vertical="top" wrapText="1"/>
    </xf>
    <xf numFmtId="0" fontId="48" fillId="0" borderId="3" xfId="0" applyFont="1" applyBorder="1" applyAlignment="1">
      <alignment horizontal="center" vertical="top" wrapText="1"/>
    </xf>
    <xf numFmtId="0" fontId="48" fillId="0" borderId="9" xfId="0" applyFont="1" applyBorder="1" applyAlignment="1">
      <alignment horizontal="center" vertical="top" wrapText="1"/>
    </xf>
    <xf numFmtId="0" fontId="48" fillId="0" borderId="44" xfId="0" applyFont="1" applyBorder="1" applyAlignment="1">
      <alignment horizontal="center" vertical="top" wrapText="1"/>
    </xf>
    <xf numFmtId="0" fontId="0" fillId="0" borderId="68" xfId="0" applyBorder="1" applyAlignment="1">
      <alignment horizontal="left" vertical="top" wrapText="1"/>
    </xf>
    <xf numFmtId="0" fontId="0" fillId="0" borderId="74" xfId="0" applyBorder="1" applyAlignment="1">
      <alignment horizontal="left" vertical="top" wrapText="1"/>
    </xf>
    <xf numFmtId="0" fontId="0" fillId="0" borderId="13" xfId="0" applyBorder="1" applyAlignment="1">
      <alignment horizontal="left" vertical="top" wrapText="1"/>
    </xf>
    <xf numFmtId="0" fontId="0" fillId="2" borderId="3" xfId="0" applyFill="1" applyBorder="1" applyAlignment="1">
      <alignment horizontal="center" vertical="top"/>
    </xf>
    <xf numFmtId="0" fontId="0" fillId="2" borderId="9" xfId="0" applyFill="1" applyBorder="1" applyAlignment="1">
      <alignment horizontal="center" vertical="top"/>
    </xf>
    <xf numFmtId="0" fontId="0" fillId="2" borderId="44" xfId="0" applyFill="1" applyBorder="1" applyAlignment="1">
      <alignment horizontal="center" vertical="top"/>
    </xf>
    <xf numFmtId="0" fontId="0" fillId="2" borderId="74" xfId="0" applyFill="1" applyBorder="1" applyAlignment="1">
      <alignment horizontal="left" vertical="top" wrapText="1"/>
    </xf>
    <xf numFmtId="0" fontId="0" fillId="2" borderId="9" xfId="0" applyFill="1"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51" fillId="14" borderId="65" xfId="0" applyFont="1" applyFill="1" applyBorder="1" applyAlignment="1">
      <alignment horizontal="center" vertical="center" wrapText="1"/>
    </xf>
    <xf numFmtId="0" fontId="51" fillId="14" borderId="66" xfId="0" applyFont="1" applyFill="1" applyBorder="1" applyAlignment="1">
      <alignment horizontal="center" vertical="center" wrapText="1"/>
    </xf>
    <xf numFmtId="0" fontId="53" fillId="0" borderId="4" xfId="0" applyFont="1" applyBorder="1" applyAlignment="1">
      <alignment horizontal="center" vertical="top" wrapText="1"/>
    </xf>
    <xf numFmtId="0" fontId="0" fillId="0" borderId="6" xfId="0" applyBorder="1" applyAlignment="1">
      <alignment horizontal="center" vertical="top" wrapText="1"/>
    </xf>
    <xf numFmtId="0" fontId="0" fillId="0" borderId="14" xfId="0" applyBorder="1" applyAlignment="1">
      <alignment horizontal="center" vertical="top" wrapText="1"/>
    </xf>
    <xf numFmtId="0" fontId="0" fillId="2" borderId="0" xfId="0" applyFill="1" applyAlignment="1">
      <alignment horizontal="left" vertical="top" wrapText="1"/>
    </xf>
    <xf numFmtId="0" fontId="0" fillId="0" borderId="81"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1" fillId="2" borderId="74" xfId="0" applyFont="1" applyFill="1" applyBorder="1" applyAlignment="1">
      <alignment horizontal="left" vertical="top" wrapText="1"/>
    </xf>
    <xf numFmtId="0" fontId="51" fillId="2" borderId="9" xfId="0" applyFont="1" applyFill="1" applyBorder="1" applyAlignment="1">
      <alignment horizontal="left" vertical="top" wrapText="1"/>
    </xf>
    <xf numFmtId="0" fontId="0" fillId="2" borderId="77" xfId="0" applyFill="1" applyBorder="1" applyAlignment="1">
      <alignment horizontal="left" vertical="top" wrapText="1"/>
    </xf>
    <xf numFmtId="0" fontId="51" fillId="4" borderId="65" xfId="0" applyFont="1" applyFill="1" applyBorder="1" applyAlignment="1">
      <alignment horizontal="left" vertical="center" wrapText="1"/>
    </xf>
    <xf numFmtId="0" fontId="51" fillId="4" borderId="66" xfId="0" applyFont="1" applyFill="1" applyBorder="1" applyAlignment="1">
      <alignment horizontal="left" vertical="center" wrapText="1"/>
    </xf>
    <xf numFmtId="0" fontId="51" fillId="4" borderId="67" xfId="0" applyFont="1" applyFill="1" applyBorder="1" applyAlignment="1">
      <alignment horizontal="left" vertical="center"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2" borderId="13" xfId="0" applyFill="1" applyBorder="1" applyAlignment="1">
      <alignment horizontal="left" vertical="top" wrapText="1"/>
    </xf>
    <xf numFmtId="0" fontId="0" fillId="0" borderId="3" xfId="0" applyBorder="1" applyAlignment="1">
      <alignment horizontal="left" vertical="top"/>
    </xf>
    <xf numFmtId="0" fontId="0" fillId="0" borderId="9" xfId="0" applyBorder="1" applyAlignment="1">
      <alignment horizontal="left" vertical="top"/>
    </xf>
    <xf numFmtId="0" fontId="0" fillId="0" borderId="13" xfId="0" applyBorder="1" applyAlignment="1">
      <alignment horizontal="left" vertical="top"/>
    </xf>
    <xf numFmtId="0" fontId="68" fillId="14" borderId="84" xfId="0" applyFont="1" applyFill="1" applyBorder="1" applyAlignment="1">
      <alignment horizontal="center" vertical="center" wrapText="1"/>
    </xf>
    <xf numFmtId="0" fontId="68" fillId="14" borderId="61" xfId="0" applyFont="1" applyFill="1" applyBorder="1" applyAlignment="1">
      <alignment horizontal="center" vertical="center" wrapText="1"/>
    </xf>
    <xf numFmtId="0" fontId="68" fillId="14" borderId="85" xfId="0" applyFont="1" applyFill="1" applyBorder="1" applyAlignment="1">
      <alignment horizontal="center" vertical="center" wrapText="1"/>
    </xf>
    <xf numFmtId="0" fontId="0" fillId="6" borderId="17" xfId="0" applyFill="1" applyBorder="1" applyAlignment="1" applyProtection="1">
      <alignment horizontal="left" vertical="top" wrapText="1"/>
      <protection locked="0"/>
    </xf>
    <xf numFmtId="0" fontId="0" fillId="2" borderId="8" xfId="0" applyFill="1" applyBorder="1" applyAlignment="1">
      <alignment horizontal="right" vertical="top" wrapText="1"/>
    </xf>
    <xf numFmtId="0" fontId="0" fillId="6" borderId="8" xfId="0" applyFill="1" applyBorder="1" applyAlignment="1" applyProtection="1">
      <alignment horizontal="left" vertical="top" wrapText="1"/>
      <protection locked="0"/>
    </xf>
    <xf numFmtId="0" fontId="0" fillId="6" borderId="17" xfId="0" applyFill="1" applyBorder="1" applyAlignment="1" applyProtection="1">
      <alignment horizontal="center" vertical="top" wrapText="1"/>
      <protection locked="0"/>
    </xf>
    <xf numFmtId="0" fontId="0" fillId="6" borderId="87" xfId="0" applyFill="1" applyBorder="1" applyAlignment="1" applyProtection="1">
      <alignment horizontal="center" vertical="top" wrapText="1"/>
      <protection locked="0"/>
    </xf>
    <xf numFmtId="0" fontId="0" fillId="6" borderId="8" xfId="0" applyFill="1" applyBorder="1" applyAlignment="1" applyProtection="1">
      <alignment horizontal="left" vertical="top"/>
      <protection locked="0"/>
    </xf>
    <xf numFmtId="0" fontId="0" fillId="6" borderId="64" xfId="0" applyFill="1" applyBorder="1" applyAlignment="1" applyProtection="1">
      <alignment horizontal="left" vertical="top"/>
      <protection locked="0"/>
    </xf>
    <xf numFmtId="0" fontId="0" fillId="6" borderId="16" xfId="0" applyFill="1" applyBorder="1" applyAlignment="1">
      <alignment horizontal="left" vertical="top" wrapText="1"/>
    </xf>
    <xf numFmtId="0" fontId="0" fillId="6" borderId="0" xfId="0" applyFill="1" applyAlignment="1">
      <alignment horizontal="left" vertical="top" wrapText="1"/>
    </xf>
    <xf numFmtId="0" fontId="0" fillId="0" borderId="56" xfId="0" applyBorder="1" applyAlignment="1">
      <alignment horizontal="left" vertical="top"/>
    </xf>
    <xf numFmtId="0" fontId="0" fillId="0" borderId="57" xfId="0" applyBorder="1" applyAlignment="1">
      <alignment horizontal="left" vertical="top"/>
    </xf>
    <xf numFmtId="0" fontId="0" fillId="0" borderId="58" xfId="0" applyBorder="1" applyAlignment="1">
      <alignment horizontal="left" vertical="top"/>
    </xf>
    <xf numFmtId="0" fontId="0" fillId="2" borderId="3" xfId="0" applyFill="1" applyBorder="1" applyAlignment="1">
      <alignment horizontal="left" vertical="top"/>
    </xf>
    <xf numFmtId="0" fontId="0" fillId="2" borderId="9" xfId="0" applyFill="1" applyBorder="1" applyAlignment="1">
      <alignment horizontal="left" vertical="top"/>
    </xf>
    <xf numFmtId="0" fontId="0" fillId="2" borderId="13" xfId="0" applyFill="1" applyBorder="1" applyAlignment="1">
      <alignment horizontal="left" vertical="top"/>
    </xf>
    <xf numFmtId="0" fontId="62" fillId="0" borderId="69" xfId="0" applyFont="1" applyBorder="1" applyAlignment="1">
      <alignment horizontal="left" vertical="top" wrapText="1"/>
    </xf>
    <xf numFmtId="0" fontId="62" fillId="0" borderId="55" xfId="0" applyFont="1" applyBorder="1" applyAlignment="1">
      <alignment horizontal="left" vertical="top" wrapText="1"/>
    </xf>
    <xf numFmtId="0" fontId="62" fillId="0" borderId="70" xfId="0" applyFont="1" applyBorder="1" applyAlignment="1">
      <alignment horizontal="left" vertical="top" wrapText="1"/>
    </xf>
    <xf numFmtId="0" fontId="71" fillId="0" borderId="69" xfId="0" applyFont="1" applyBorder="1" applyAlignment="1">
      <alignment horizontal="left" vertical="center" wrapText="1"/>
    </xf>
    <xf numFmtId="0" fontId="71" fillId="0" borderId="55" xfId="0" applyFont="1" applyBorder="1" applyAlignment="1">
      <alignment horizontal="left" vertical="center" wrapText="1"/>
    </xf>
    <xf numFmtId="0" fontId="71" fillId="0" borderId="70" xfId="0" applyFont="1" applyBorder="1" applyAlignment="1">
      <alignment horizontal="left" vertical="center" wrapText="1"/>
    </xf>
    <xf numFmtId="0" fontId="61" fillId="2" borderId="68" xfId="0" applyFont="1" applyFill="1" applyBorder="1" applyAlignment="1">
      <alignment horizontal="left" vertical="top" wrapText="1"/>
    </xf>
    <xf numFmtId="0" fontId="61" fillId="2" borderId="8" xfId="0" applyFont="1" applyFill="1" applyBorder="1" applyAlignment="1">
      <alignment horizontal="left" vertical="top" wrapText="1"/>
    </xf>
    <xf numFmtId="164" fontId="51" fillId="6" borderId="3" xfId="0" applyNumberFormat="1" applyFont="1" applyFill="1" applyBorder="1" applyAlignment="1" applyProtection="1">
      <alignment horizontal="left" vertical="top" wrapText="1"/>
      <protection locked="0"/>
    </xf>
    <xf numFmtId="164" fontId="51" fillId="6" borderId="9" xfId="0" applyNumberFormat="1" applyFont="1" applyFill="1" applyBorder="1" applyAlignment="1" applyProtection="1">
      <alignment horizontal="left" vertical="top" wrapText="1"/>
      <protection locked="0"/>
    </xf>
    <xf numFmtId="164" fontId="51" fillId="6" borderId="44" xfId="0" applyNumberFormat="1" applyFont="1" applyFill="1" applyBorder="1" applyAlignment="1" applyProtection="1">
      <alignment horizontal="left" vertical="top" wrapText="1"/>
      <protection locked="0"/>
    </xf>
    <xf numFmtId="0" fontId="64" fillId="2" borderId="69" xfId="0" applyFont="1" applyFill="1" applyBorder="1" applyAlignment="1">
      <alignment horizontal="left" vertical="top" wrapText="1"/>
    </xf>
    <xf numFmtId="0" fontId="61" fillId="2" borderId="55" xfId="0" applyFont="1" applyFill="1" applyBorder="1" applyAlignment="1">
      <alignment horizontal="left" vertical="top" wrapText="1"/>
    </xf>
    <xf numFmtId="9" fontId="51" fillId="2" borderId="56" xfId="0" applyNumberFormat="1" applyFont="1" applyFill="1" applyBorder="1" applyAlignment="1">
      <alignment horizontal="left" vertical="top" wrapText="1"/>
    </xf>
    <xf numFmtId="9" fontId="51" fillId="2" borderId="57" xfId="0" applyNumberFormat="1" applyFont="1" applyFill="1" applyBorder="1" applyAlignment="1">
      <alignment horizontal="left" vertical="top" wrapText="1"/>
    </xf>
    <xf numFmtId="9" fontId="51" fillId="2" borderId="63" xfId="0" applyNumberFormat="1" applyFont="1" applyFill="1" applyBorder="1" applyAlignment="1">
      <alignment horizontal="left" vertical="top" wrapText="1"/>
    </xf>
    <xf numFmtId="0" fontId="51" fillId="4" borderId="71" xfId="0" applyFont="1" applyFill="1" applyBorder="1" applyAlignment="1">
      <alignment horizontal="left" vertical="center" wrapText="1"/>
    </xf>
    <xf numFmtId="0" fontId="51" fillId="4" borderId="18" xfId="0" applyFont="1" applyFill="1" applyBorder="1" applyAlignment="1">
      <alignment horizontal="left" vertical="center" wrapText="1"/>
    </xf>
    <xf numFmtId="0" fontId="51" fillId="4" borderId="72" xfId="0" applyFont="1" applyFill="1" applyBorder="1" applyAlignment="1">
      <alignment horizontal="left" vertical="center" wrapText="1"/>
    </xf>
    <xf numFmtId="0" fontId="50" fillId="2" borderId="3" xfId="0" applyFont="1" applyFill="1" applyBorder="1" applyAlignment="1">
      <alignment horizontal="left" vertical="top" wrapText="1"/>
    </xf>
    <xf numFmtId="0" fontId="0" fillId="2" borderId="44" xfId="0" applyFill="1" applyBorder="1" applyAlignment="1">
      <alignment horizontal="left" vertical="top" wrapText="1"/>
    </xf>
    <xf numFmtId="14" fontId="51" fillId="6" borderId="3" xfId="0" applyNumberFormat="1" applyFont="1" applyFill="1" applyBorder="1" applyAlignment="1" applyProtection="1">
      <alignment horizontal="right" vertical="top" wrapText="1"/>
      <protection locked="0"/>
    </xf>
    <xf numFmtId="14" fontId="51" fillId="6" borderId="9" xfId="0" applyNumberFormat="1" applyFont="1" applyFill="1" applyBorder="1" applyAlignment="1" applyProtection="1">
      <alignment horizontal="right" vertical="top" wrapText="1"/>
      <protection locked="0"/>
    </xf>
    <xf numFmtId="14" fontId="51" fillId="6" borderId="44" xfId="0" applyNumberFormat="1" applyFont="1" applyFill="1" applyBorder="1" applyAlignment="1" applyProtection="1">
      <alignment horizontal="right" vertical="top" wrapText="1"/>
      <protection locked="0"/>
    </xf>
    <xf numFmtId="0" fontId="51" fillId="4" borderId="68" xfId="0" applyFont="1" applyFill="1" applyBorder="1" applyAlignment="1">
      <alignment horizontal="left" vertical="center" wrapText="1"/>
    </xf>
    <xf numFmtId="0" fontId="51" fillId="4" borderId="8" xfId="0" applyFont="1" applyFill="1" applyBorder="1" applyAlignment="1">
      <alignment horizontal="left" vertical="center" wrapText="1"/>
    </xf>
    <xf numFmtId="0" fontId="51" fillId="4" borderId="64" xfId="0" applyFont="1" applyFill="1" applyBorder="1" applyAlignment="1">
      <alignment horizontal="left" vertical="center" wrapText="1"/>
    </xf>
    <xf numFmtId="0" fontId="0" fillId="2" borderId="75" xfId="0" applyFill="1" applyBorder="1" applyAlignment="1">
      <alignment horizontal="left" vertical="top" wrapText="1"/>
    </xf>
    <xf numFmtId="0" fontId="0" fillId="2" borderId="57" xfId="0" applyFill="1" applyBorder="1" applyAlignment="1">
      <alignment horizontal="left" vertical="top" wrapText="1"/>
    </xf>
    <xf numFmtId="0" fontId="0" fillId="2" borderId="58" xfId="0" applyFill="1" applyBorder="1" applyAlignment="1">
      <alignment horizontal="left" vertical="top" wrapText="1"/>
    </xf>
    <xf numFmtId="0" fontId="51" fillId="4" borderId="74" xfId="0" applyFont="1" applyFill="1" applyBorder="1" applyAlignment="1">
      <alignment horizontal="left" vertical="top" wrapText="1"/>
    </xf>
    <xf numFmtId="0" fontId="51" fillId="4" borderId="9" xfId="0" applyFont="1" applyFill="1" applyBorder="1" applyAlignment="1">
      <alignment horizontal="left" vertical="top" wrapText="1"/>
    </xf>
    <xf numFmtId="0" fontId="51" fillId="4" borderId="44" xfId="0" applyFont="1" applyFill="1" applyBorder="1" applyAlignment="1">
      <alignment horizontal="left" vertical="top" wrapText="1"/>
    </xf>
    <xf numFmtId="0" fontId="0" fillId="2" borderId="16" xfId="0" applyFill="1" applyBorder="1" applyAlignment="1">
      <alignment horizontal="left" vertical="top" wrapText="1"/>
    </xf>
    <xf numFmtId="0" fontId="48" fillId="2" borderId="16" xfId="0" applyFont="1" applyFill="1" applyBorder="1" applyAlignment="1">
      <alignment horizontal="left" vertical="top" wrapText="1"/>
    </xf>
    <xf numFmtId="0" fontId="48" fillId="2" borderId="0" xfId="0" applyFont="1" applyFill="1" applyAlignment="1">
      <alignment horizontal="left" vertical="top" wrapText="1"/>
    </xf>
    <xf numFmtId="0" fontId="0" fillId="6" borderId="3" xfId="0" applyFill="1" applyBorder="1" applyAlignment="1" applyProtection="1">
      <alignment vertical="top"/>
      <protection locked="0"/>
    </xf>
    <xf numFmtId="0" fontId="0" fillId="6" borderId="9" xfId="0" applyFill="1" applyBorder="1" applyAlignment="1" applyProtection="1">
      <alignment vertical="top"/>
      <protection locked="0"/>
    </xf>
    <xf numFmtId="0" fontId="0" fillId="6" borderId="44" xfId="0" applyFill="1" applyBorder="1" applyAlignment="1" applyProtection="1">
      <alignment vertical="top"/>
      <protection locked="0"/>
    </xf>
    <xf numFmtId="0" fontId="0" fillId="2" borderId="3" xfId="0" applyFill="1" applyBorder="1" applyAlignment="1">
      <alignment horizontal="left" vertical="top" wrapText="1"/>
    </xf>
    <xf numFmtId="0" fontId="0" fillId="0" borderId="10" xfId="0" applyBorder="1" applyAlignment="1">
      <alignment horizontal="center" vertical="top" wrapText="1"/>
    </xf>
    <xf numFmtId="0" fontId="0" fillId="0" borderId="44" xfId="0" applyBorder="1" applyAlignment="1">
      <alignment horizontal="center" vertical="top" wrapText="1"/>
    </xf>
    <xf numFmtId="164" fontId="0" fillId="6" borderId="8" xfId="0" applyNumberFormat="1" applyFill="1" applyBorder="1" applyAlignment="1" applyProtection="1">
      <alignment horizontal="left" vertical="top" wrapText="1"/>
      <protection locked="0"/>
    </xf>
    <xf numFmtId="164" fontId="0" fillId="6" borderId="17" xfId="0" applyNumberFormat="1" applyFill="1" applyBorder="1" applyAlignment="1" applyProtection="1">
      <alignment horizontal="left" vertical="top" wrapText="1"/>
      <protection locked="0"/>
    </xf>
    <xf numFmtId="164" fontId="0" fillId="6" borderId="64" xfId="0" applyNumberFormat="1" applyFill="1" applyBorder="1" applyAlignment="1" applyProtection="1">
      <alignment horizontal="left" vertical="top" wrapText="1"/>
      <protection locked="0"/>
    </xf>
    <xf numFmtId="0" fontId="0" fillId="6" borderId="3" xfId="0" applyFill="1" applyBorder="1" applyAlignment="1" applyProtection="1">
      <alignment horizontal="left" vertical="top" wrapText="1"/>
      <protection locked="0"/>
    </xf>
    <xf numFmtId="0" fontId="68" fillId="14" borderId="4" xfId="0" applyFont="1" applyFill="1" applyBorder="1" applyAlignment="1">
      <alignment horizontal="center" vertical="center" wrapText="1"/>
    </xf>
    <xf numFmtId="0" fontId="68" fillId="14" borderId="6" xfId="0" applyFont="1" applyFill="1" applyBorder="1" applyAlignment="1">
      <alignment horizontal="center" vertical="center" wrapText="1"/>
    </xf>
    <xf numFmtId="0" fontId="68" fillId="14" borderId="14" xfId="0" applyFont="1" applyFill="1" applyBorder="1" applyAlignment="1">
      <alignment horizontal="center" vertical="center" wrapText="1"/>
    </xf>
    <xf numFmtId="0" fontId="0" fillId="2" borderId="74" xfId="0" applyFill="1" applyBorder="1" applyAlignment="1">
      <alignment horizontal="center" vertical="top" wrapText="1"/>
    </xf>
    <xf numFmtId="0" fontId="0" fillId="0" borderId="78" xfId="0" applyBorder="1" applyAlignment="1">
      <alignment horizontal="left" vertical="top" wrapText="1"/>
    </xf>
    <xf numFmtId="0" fontId="0" fillId="0" borderId="5" xfId="0" applyBorder="1" applyAlignment="1">
      <alignment horizontal="left" vertical="top" wrapText="1"/>
    </xf>
    <xf numFmtId="0" fontId="0" fillId="0" borderId="79" xfId="0" applyBorder="1" applyAlignment="1">
      <alignment horizontal="left" vertical="top" wrapText="1"/>
    </xf>
    <xf numFmtId="0" fontId="0" fillId="6" borderId="13" xfId="0" applyFill="1" applyBorder="1" applyAlignment="1" applyProtection="1">
      <alignment horizontal="center" vertical="top"/>
      <protection locked="0"/>
    </xf>
    <xf numFmtId="0" fontId="0" fillId="6" borderId="64" xfId="0" applyFill="1" applyBorder="1" applyAlignment="1" applyProtection="1">
      <alignment horizontal="center" vertical="top"/>
      <protection locked="0"/>
    </xf>
    <xf numFmtId="164" fontId="0" fillId="6" borderId="55" xfId="0" applyNumberFormat="1" applyFill="1" applyBorder="1" applyAlignment="1" applyProtection="1">
      <alignment horizontal="right" vertical="top" wrapText="1"/>
      <protection locked="0"/>
    </xf>
    <xf numFmtId="164" fontId="0" fillId="6" borderId="61" xfId="0" applyNumberFormat="1" applyFill="1" applyBorder="1" applyAlignment="1" applyProtection="1">
      <alignment horizontal="right" vertical="top" wrapText="1"/>
      <protection locked="0"/>
    </xf>
    <xf numFmtId="164" fontId="0" fillId="6" borderId="70" xfId="0" applyNumberFormat="1" applyFill="1" applyBorder="1" applyAlignment="1" applyProtection="1">
      <alignment horizontal="right" vertical="top" wrapText="1"/>
      <protection locked="0"/>
    </xf>
    <xf numFmtId="0" fontId="68" fillId="15" borderId="75" xfId="0" applyFont="1" applyFill="1" applyBorder="1" applyAlignment="1">
      <alignment horizontal="left" vertical="top" wrapText="1"/>
    </xf>
    <xf numFmtId="0" fontId="0" fillId="15" borderId="57" xfId="0" applyFill="1" applyBorder="1" applyAlignment="1">
      <alignment horizontal="left" vertical="top" wrapText="1"/>
    </xf>
    <xf numFmtId="14" fontId="51" fillId="6" borderId="3" xfId="0" applyNumberFormat="1" applyFont="1" applyFill="1" applyBorder="1" applyAlignment="1" applyProtection="1">
      <alignment horizontal="right" vertical="top"/>
      <protection locked="0"/>
    </xf>
    <xf numFmtId="14" fontId="51" fillId="6" borderId="9" xfId="0" applyNumberFormat="1" applyFont="1" applyFill="1" applyBorder="1" applyAlignment="1" applyProtection="1">
      <alignment horizontal="right" vertical="top"/>
      <protection locked="0"/>
    </xf>
    <xf numFmtId="14" fontId="51" fillId="6" borderId="44" xfId="0" applyNumberFormat="1" applyFont="1" applyFill="1" applyBorder="1" applyAlignment="1" applyProtection="1">
      <alignment horizontal="right" vertical="top"/>
      <protection locked="0"/>
    </xf>
    <xf numFmtId="0" fontId="51" fillId="0" borderId="55" xfId="0" applyFont="1" applyBorder="1" applyAlignment="1">
      <alignment horizontal="left" vertical="top" wrapText="1"/>
    </xf>
    <xf numFmtId="0" fontId="0" fillId="0" borderId="10" xfId="0" applyBorder="1" applyAlignment="1">
      <alignment horizontal="left" vertical="top" wrapText="1"/>
    </xf>
    <xf numFmtId="0" fontId="51" fillId="2" borderId="13" xfId="0" applyFont="1" applyFill="1" applyBorder="1" applyAlignment="1">
      <alignment horizontal="left" vertical="top" wrapText="1"/>
    </xf>
    <xf numFmtId="0" fontId="0" fillId="2" borderId="13" xfId="0" applyFill="1" applyBorder="1" applyAlignment="1">
      <alignment horizontal="center" vertical="top" wrapText="1"/>
    </xf>
    <xf numFmtId="0" fontId="51" fillId="6" borderId="3" xfId="0" applyFont="1" applyFill="1" applyBorder="1" applyAlignment="1" applyProtection="1">
      <alignment horizontal="right" vertical="top"/>
      <protection locked="0"/>
    </xf>
    <xf numFmtId="0" fontId="51" fillId="6" borderId="9" xfId="0" applyFont="1" applyFill="1" applyBorder="1" applyAlignment="1" applyProtection="1">
      <alignment horizontal="right" vertical="top"/>
      <protection locked="0"/>
    </xf>
    <xf numFmtId="0" fontId="51" fillId="6" borderId="44" xfId="0" applyFont="1" applyFill="1" applyBorder="1" applyAlignment="1" applyProtection="1">
      <alignment horizontal="right" vertical="top"/>
      <protection locked="0"/>
    </xf>
    <xf numFmtId="0" fontId="52" fillId="4" borderId="68" xfId="0" applyFont="1" applyFill="1" applyBorder="1" applyAlignment="1">
      <alignment horizontal="left" vertical="top" wrapText="1"/>
    </xf>
    <xf numFmtId="0" fontId="52" fillId="4" borderId="8" xfId="0" applyFont="1" applyFill="1" applyBorder="1" applyAlignment="1">
      <alignment horizontal="left" vertical="top" wrapText="1"/>
    </xf>
    <xf numFmtId="0" fontId="52" fillId="4" borderId="64" xfId="0" applyFont="1" applyFill="1" applyBorder="1" applyAlignment="1">
      <alignment horizontal="left" vertical="top" wrapText="1"/>
    </xf>
    <xf numFmtId="0" fontId="68" fillId="14" borderId="71" xfId="0" applyFont="1" applyFill="1" applyBorder="1" applyAlignment="1">
      <alignment horizontal="center" vertical="top" wrapText="1"/>
    </xf>
    <xf numFmtId="0" fontId="68" fillId="14" borderId="18" xfId="0" applyFont="1" applyFill="1" applyBorder="1" applyAlignment="1">
      <alignment horizontal="center" vertical="top" wrapText="1"/>
    </xf>
    <xf numFmtId="0" fontId="68" fillId="14" borderId="72" xfId="0" applyFont="1" applyFill="1" applyBorder="1" applyAlignment="1">
      <alignment horizontal="center" vertical="top" wrapText="1"/>
    </xf>
    <xf numFmtId="0" fontId="68" fillId="14" borderId="71" xfId="0" applyFont="1" applyFill="1" applyBorder="1" applyAlignment="1">
      <alignment horizontal="center" vertical="center" wrapText="1"/>
    </xf>
    <xf numFmtId="0" fontId="68" fillId="14" borderId="18" xfId="0" applyFont="1" applyFill="1" applyBorder="1" applyAlignment="1">
      <alignment horizontal="center" vertical="center" wrapText="1"/>
    </xf>
    <xf numFmtId="0" fontId="68" fillId="14" borderId="72" xfId="0" applyFont="1" applyFill="1" applyBorder="1" applyAlignment="1">
      <alignment horizontal="center" vertical="center" wrapText="1"/>
    </xf>
    <xf numFmtId="0" fontId="3" fillId="4" borderId="43" xfId="0" applyFont="1" applyFill="1" applyBorder="1" applyAlignment="1">
      <alignment horizontal="left" vertical="top" wrapText="1"/>
    </xf>
    <xf numFmtId="0" fontId="3" fillId="4" borderId="3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33" xfId="0" applyFont="1" applyFill="1" applyBorder="1" applyAlignment="1">
      <alignment horizontal="left" vertical="top" wrapText="1"/>
    </xf>
    <xf numFmtId="0" fontId="12" fillId="2" borderId="38" xfId="0" applyFont="1" applyFill="1" applyBorder="1" applyAlignment="1">
      <alignment horizontal="left" vertical="top" wrapText="1"/>
    </xf>
    <xf numFmtId="0" fontId="10" fillId="2" borderId="39" xfId="0" applyFont="1" applyFill="1" applyBorder="1" applyAlignment="1">
      <alignment horizontal="left" vertical="top" wrapText="1"/>
    </xf>
    <xf numFmtId="0" fontId="2" fillId="7" borderId="19" xfId="0" applyFont="1" applyFill="1" applyBorder="1" applyAlignment="1">
      <alignment horizontal="center" vertical="top" wrapText="1"/>
    </xf>
    <xf numFmtId="0" fontId="2" fillId="7" borderId="27" xfId="0" applyFont="1" applyFill="1" applyBorder="1" applyAlignment="1">
      <alignment horizontal="center" vertical="top" wrapText="1"/>
    </xf>
    <xf numFmtId="0" fontId="2" fillId="4" borderId="30" xfId="0" applyFont="1" applyFill="1" applyBorder="1" applyAlignment="1">
      <alignment horizontal="left" vertical="top" wrapText="1"/>
    </xf>
    <xf numFmtId="0" fontId="2" fillId="4" borderId="2" xfId="0" applyFont="1" applyFill="1" applyBorder="1" applyAlignment="1">
      <alignment horizontal="left" vertical="top" wrapText="1"/>
    </xf>
    <xf numFmtId="0" fontId="40" fillId="0" borderId="0" xfId="0" applyFont="1" applyAlignment="1">
      <alignment horizontal="left" vertical="top" wrapText="1"/>
    </xf>
    <xf numFmtId="0" fontId="41" fillId="5" borderId="3" xfId="0" applyFont="1" applyFill="1" applyBorder="1" applyAlignment="1">
      <alignment horizontal="center" vertical="top" wrapText="1"/>
    </xf>
    <xf numFmtId="0" fontId="39" fillId="5" borderId="9" xfId="0" applyFont="1" applyFill="1" applyBorder="1" applyAlignment="1">
      <alignment horizontal="center" vertical="top" wrapText="1"/>
    </xf>
    <xf numFmtId="0" fontId="39" fillId="5" borderId="13" xfId="0" applyFont="1" applyFill="1" applyBorder="1" applyAlignment="1">
      <alignment horizontal="center" vertical="top" wrapText="1"/>
    </xf>
    <xf numFmtId="0" fontId="2" fillId="7" borderId="4" xfId="0" applyFont="1" applyFill="1" applyBorder="1" applyAlignment="1">
      <alignment horizontal="center" vertical="top" wrapText="1"/>
    </xf>
    <xf numFmtId="0" fontId="2" fillId="7" borderId="46" xfId="0" applyFont="1" applyFill="1" applyBorder="1" applyAlignment="1">
      <alignment horizontal="center" vertical="top" wrapText="1"/>
    </xf>
    <xf numFmtId="0" fontId="37" fillId="0" borderId="4" xfId="0" applyFont="1" applyBorder="1" applyAlignment="1">
      <alignment horizontal="center" vertical="top" wrapText="1"/>
    </xf>
    <xf numFmtId="0" fontId="38" fillId="0" borderId="6" xfId="0" applyFont="1" applyBorder="1" applyAlignment="1">
      <alignment horizontal="center" vertical="top" wrapText="1"/>
    </xf>
    <xf numFmtId="0" fontId="38" fillId="0" borderId="14" xfId="0" applyFont="1" applyBorder="1" applyAlignment="1">
      <alignment horizontal="center" vertical="top" wrapText="1"/>
    </xf>
    <xf numFmtId="0" fontId="6" fillId="13" borderId="3" xfId="0" applyFont="1" applyFill="1" applyBorder="1" applyAlignment="1" applyProtection="1">
      <alignment horizontal="center" vertical="top" wrapText="1"/>
      <protection locked="0"/>
    </xf>
    <xf numFmtId="0" fontId="6" fillId="13" borderId="44" xfId="0" applyFont="1" applyFill="1" applyBorder="1" applyAlignment="1" applyProtection="1">
      <alignment horizontal="center" vertical="top" wrapText="1"/>
      <protection locked="0"/>
    </xf>
    <xf numFmtId="0" fontId="4" fillId="2" borderId="25" xfId="0" applyFont="1" applyFill="1" applyBorder="1" applyAlignment="1">
      <alignment horizontal="left" vertical="top" wrapText="1"/>
    </xf>
    <xf numFmtId="0" fontId="2" fillId="12" borderId="25" xfId="0" applyFont="1" applyFill="1" applyBorder="1" applyAlignment="1" applyProtection="1">
      <alignment horizontal="center" vertical="top"/>
      <protection locked="0"/>
    </xf>
    <xf numFmtId="0" fontId="2" fillId="12" borderId="34" xfId="0" applyFont="1" applyFill="1" applyBorder="1" applyAlignment="1" applyProtection="1">
      <alignment horizontal="center" vertical="top"/>
      <protection locked="0"/>
    </xf>
    <xf numFmtId="0" fontId="2" fillId="4" borderId="28" xfId="0" applyFont="1" applyFill="1" applyBorder="1" applyAlignment="1">
      <alignment horizontal="center" vertical="top" wrapText="1"/>
    </xf>
    <xf numFmtId="0" fontId="5" fillId="4" borderId="29" xfId="0" applyFont="1" applyFill="1" applyBorder="1" applyAlignment="1">
      <alignment horizontal="center" vertical="top" wrapText="1"/>
    </xf>
    <xf numFmtId="2" fontId="2" fillId="2" borderId="24" xfId="0" applyNumberFormat="1" applyFont="1" applyFill="1" applyBorder="1" applyAlignment="1">
      <alignment horizontal="center" vertical="top"/>
    </xf>
    <xf numFmtId="0" fontId="2" fillId="2" borderId="26" xfId="0" applyFont="1" applyFill="1" applyBorder="1" applyAlignment="1">
      <alignment horizontal="center" vertical="top"/>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4" borderId="4"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46" xfId="0" applyFont="1" applyFill="1" applyBorder="1" applyAlignment="1">
      <alignment horizontal="left" vertical="top" wrapText="1"/>
    </xf>
    <xf numFmtId="0" fontId="45" fillId="0" borderId="4" xfId="0" applyFont="1" applyBorder="1" applyAlignment="1">
      <alignment horizontal="center" vertical="top" wrapText="1"/>
    </xf>
    <xf numFmtId="0" fontId="37" fillId="0" borderId="6" xfId="0" applyFont="1" applyBorder="1" applyAlignment="1">
      <alignment horizontal="center" vertical="top" wrapText="1"/>
    </xf>
    <xf numFmtId="0" fontId="37" fillId="0" borderId="14" xfId="0" applyFont="1" applyBorder="1" applyAlignment="1">
      <alignment horizontal="center" vertical="top" wrapText="1"/>
    </xf>
    <xf numFmtId="0" fontId="2" fillId="17" borderId="68" xfId="0" applyFont="1" applyFill="1" applyBorder="1" applyAlignment="1">
      <alignment horizontal="left" vertical="center" wrapText="1"/>
    </xf>
    <xf numFmtId="0" fontId="2" fillId="17" borderId="8" xfId="0" applyFont="1" applyFill="1" applyBorder="1" applyAlignment="1">
      <alignment horizontal="left" vertical="center" wrapText="1"/>
    </xf>
    <xf numFmtId="0" fontId="5" fillId="5" borderId="88" xfId="0" applyFont="1" applyFill="1" applyBorder="1" applyAlignment="1">
      <alignment horizontal="left" vertical="center" wrapText="1"/>
    </xf>
    <xf numFmtId="0" fontId="5" fillId="5" borderId="40" xfId="0" applyFont="1" applyFill="1" applyBorder="1" applyAlignment="1">
      <alignment horizontal="left" vertical="center" wrapText="1"/>
    </xf>
    <xf numFmtId="0" fontId="5" fillId="5" borderId="89" xfId="0" applyFont="1" applyFill="1" applyBorder="1" applyAlignment="1">
      <alignment horizontal="left" vertical="center" wrapText="1"/>
    </xf>
    <xf numFmtId="0" fontId="2" fillId="0" borderId="6" xfId="0" applyFont="1" applyBorder="1" applyAlignment="1">
      <alignment horizontal="center" vertical="center" wrapText="1"/>
    </xf>
    <xf numFmtId="0" fontId="73" fillId="16" borderId="88" xfId="0" applyFont="1" applyFill="1" applyBorder="1" applyAlignment="1">
      <alignment horizontal="left" vertical="center" wrapText="1"/>
    </xf>
    <xf numFmtId="0" fontId="73" fillId="16" borderId="40" xfId="0" applyFont="1" applyFill="1" applyBorder="1" applyAlignment="1">
      <alignment horizontal="left" vertical="center" wrapText="1"/>
    </xf>
    <xf numFmtId="0" fontId="73" fillId="16" borderId="89" xfId="0" applyFont="1" applyFill="1" applyBorder="1" applyAlignment="1">
      <alignment horizontal="left" vertical="center" wrapText="1"/>
    </xf>
    <xf numFmtId="0" fontId="5" fillId="0" borderId="74" xfId="0" applyFont="1" applyBorder="1" applyAlignment="1">
      <alignment horizontal="left" vertical="center" wrapText="1"/>
    </xf>
    <xf numFmtId="0" fontId="5" fillId="0" borderId="13" xfId="0" applyFont="1" applyBorder="1" applyAlignment="1">
      <alignment horizontal="left" vertical="center" wrapText="1"/>
    </xf>
    <xf numFmtId="1" fontId="13" fillId="0" borderId="92" xfId="0" applyNumberFormat="1" applyFont="1" applyBorder="1" applyAlignment="1" applyProtection="1">
      <alignment horizontal="center" vertical="center" wrapText="1"/>
      <protection locked="0"/>
    </xf>
    <xf numFmtId="1" fontId="13" fillId="0" borderId="98" xfId="0" applyNumberFormat="1" applyFont="1" applyBorder="1" applyAlignment="1" applyProtection="1">
      <alignment horizontal="center" vertical="center" wrapText="1"/>
      <protection locked="0"/>
    </xf>
    <xf numFmtId="1" fontId="13" fillId="0" borderId="17" xfId="0" applyNumberFormat="1" applyFont="1" applyBorder="1" applyAlignment="1" applyProtection="1">
      <alignment horizontal="center" vertical="center" wrapText="1"/>
      <protection locked="0"/>
    </xf>
    <xf numFmtId="0" fontId="2" fillId="17" borderId="68" xfId="0" applyFont="1" applyFill="1" applyBorder="1" applyAlignment="1">
      <alignment vertical="center" wrapText="1"/>
    </xf>
    <xf numFmtId="0" fontId="2" fillId="17" borderId="8" xfId="0" applyFont="1" applyFill="1" applyBorder="1" applyAlignment="1">
      <alignment vertical="center" wrapText="1"/>
    </xf>
    <xf numFmtId="0" fontId="5" fillId="2" borderId="74" xfId="0" applyFont="1" applyFill="1" applyBorder="1" applyAlignment="1">
      <alignment vertical="center" wrapText="1"/>
    </xf>
    <xf numFmtId="0" fontId="5" fillId="2" borderId="13" xfId="0" applyFont="1" applyFill="1" applyBorder="1" applyAlignment="1">
      <alignment vertical="center" wrapText="1"/>
    </xf>
    <xf numFmtId="1" fontId="13" fillId="0" borderId="8" xfId="0" applyNumberFormat="1" applyFont="1" applyBorder="1" applyAlignment="1" applyProtection="1">
      <alignment horizontal="center" vertical="center" wrapText="1"/>
      <protection locked="0"/>
    </xf>
    <xf numFmtId="0" fontId="0" fillId="0" borderId="97" xfId="0" applyBorder="1" applyAlignment="1">
      <alignment horizontal="center" vertical="center"/>
    </xf>
    <xf numFmtId="0" fontId="5" fillId="0" borderId="74" xfId="0" applyFont="1" applyBorder="1" applyAlignment="1">
      <alignment vertical="center" wrapText="1"/>
    </xf>
    <xf numFmtId="0" fontId="5" fillId="0" borderId="13" xfId="0" applyFont="1" applyBorder="1" applyAlignment="1">
      <alignment vertical="center" wrapText="1"/>
    </xf>
    <xf numFmtId="0" fontId="0" fillId="0" borderId="6" xfId="0" applyBorder="1" applyAlignment="1">
      <alignment horizontal="center" vertical="center"/>
    </xf>
    <xf numFmtId="0" fontId="68" fillId="16" borderId="93" xfId="0" applyFont="1" applyFill="1" applyBorder="1" applyAlignment="1">
      <alignment horizontal="left" vertical="center" wrapText="1"/>
    </xf>
    <xf numFmtId="0" fontId="68" fillId="16" borderId="94" xfId="0" applyFont="1" applyFill="1" applyBorder="1" applyAlignment="1">
      <alignment horizontal="left" vertical="center" wrapText="1"/>
    </xf>
    <xf numFmtId="49" fontId="0" fillId="6" borderId="17" xfId="0" applyNumberFormat="1" applyFill="1" applyBorder="1" applyAlignment="1">
      <alignment horizontal="left" vertical="top" wrapText="1"/>
    </xf>
    <xf numFmtId="0" fontId="0" fillId="6" borderId="8" xfId="0" applyFill="1" applyBorder="1" applyAlignment="1">
      <alignment horizontal="left" vertical="top"/>
    </xf>
    <xf numFmtId="0" fontId="0" fillId="6" borderId="64" xfId="0" applyFill="1" applyBorder="1" applyAlignment="1">
      <alignment horizontal="left" vertical="top"/>
    </xf>
    <xf numFmtId="0" fontId="0" fillId="6" borderId="17" xfId="0" applyFill="1" applyBorder="1" applyAlignment="1">
      <alignment horizontal="center" vertical="top" wrapText="1"/>
    </xf>
    <xf numFmtId="0" fontId="0" fillId="6" borderId="87" xfId="0" applyFill="1" applyBorder="1" applyAlignment="1">
      <alignment horizontal="center" vertical="top" wrapText="1"/>
    </xf>
    <xf numFmtId="0" fontId="0" fillId="6" borderId="8" xfId="0" applyFill="1" applyBorder="1" applyAlignment="1">
      <alignment vertical="top" wrapText="1"/>
    </xf>
    <xf numFmtId="0" fontId="0" fillId="6" borderId="17" xfId="0" applyFill="1" applyBorder="1" applyAlignment="1">
      <alignment vertical="top" wrapText="1"/>
    </xf>
    <xf numFmtId="0" fontId="0" fillId="6" borderId="64" xfId="0" applyFill="1" applyBorder="1" applyAlignment="1">
      <alignment vertical="top" wrapText="1"/>
    </xf>
    <xf numFmtId="164" fontId="0" fillId="6" borderId="8" xfId="0" applyNumberFormat="1" applyFill="1" applyBorder="1" applyAlignment="1">
      <alignment horizontal="right" vertical="top" wrapText="1"/>
    </xf>
    <xf numFmtId="164" fontId="0" fillId="6" borderId="17" xfId="0" applyNumberFormat="1" applyFill="1" applyBorder="1" applyAlignment="1">
      <alignment horizontal="right" vertical="top" wrapText="1"/>
    </xf>
    <xf numFmtId="164" fontId="0" fillId="6" borderId="64" xfId="0" applyNumberFormat="1" applyFill="1" applyBorder="1" applyAlignment="1">
      <alignment horizontal="right" vertical="top" wrapText="1"/>
    </xf>
    <xf numFmtId="0" fontId="0" fillId="6" borderId="17" xfId="0" applyFill="1" applyBorder="1" applyAlignment="1">
      <alignment horizontal="left" vertical="top" wrapText="1"/>
    </xf>
    <xf numFmtId="0" fontId="0" fillId="6" borderId="13" xfId="0" applyFill="1" applyBorder="1" applyAlignment="1">
      <alignment horizontal="center" vertical="top"/>
    </xf>
    <xf numFmtId="0" fontId="0" fillId="6" borderId="64" xfId="0" applyFill="1" applyBorder="1" applyAlignment="1">
      <alignment horizontal="center" vertical="top"/>
    </xf>
    <xf numFmtId="2" fontId="0" fillId="6" borderId="99" xfId="0" applyNumberFormat="1" applyFill="1" applyBorder="1" applyAlignment="1">
      <alignment horizontal="right" vertical="top" wrapText="1"/>
    </xf>
    <xf numFmtId="2" fontId="0" fillId="6" borderId="18" xfId="0" applyNumberFormat="1" applyFill="1" applyBorder="1" applyAlignment="1">
      <alignment horizontal="right" vertical="top" wrapText="1"/>
    </xf>
    <xf numFmtId="2" fontId="0" fillId="6" borderId="72" xfId="0" applyNumberFormat="1" applyFill="1" applyBorder="1" applyAlignment="1">
      <alignment horizontal="right" vertical="top" wrapText="1"/>
    </xf>
    <xf numFmtId="2" fontId="0" fillId="6" borderId="3" xfId="0" applyNumberFormat="1" applyFill="1" applyBorder="1" applyAlignment="1">
      <alignment horizontal="right" vertical="top" wrapText="1"/>
    </xf>
    <xf numFmtId="2" fontId="0" fillId="6" borderId="9" xfId="0" applyNumberFormat="1" applyFill="1" applyBorder="1" applyAlignment="1">
      <alignment horizontal="right" vertical="top" wrapText="1"/>
    </xf>
    <xf numFmtId="2" fontId="0" fillId="6" borderId="44" xfId="0" applyNumberFormat="1" applyFill="1" applyBorder="1" applyAlignment="1">
      <alignment horizontal="right" vertical="top" wrapText="1"/>
    </xf>
    <xf numFmtId="2" fontId="0" fillId="6" borderId="55" xfId="0" applyNumberFormat="1" applyFill="1" applyBorder="1" applyAlignment="1">
      <alignment horizontal="right" vertical="top" wrapText="1"/>
    </xf>
    <xf numFmtId="2" fontId="0" fillId="6" borderId="70" xfId="0" applyNumberFormat="1" applyFill="1" applyBorder="1" applyAlignment="1">
      <alignment horizontal="right" vertical="top" wrapText="1"/>
    </xf>
  </cellXfs>
  <cellStyles count="2">
    <cellStyle name="Currency" xfId="1" builtinId="4"/>
    <cellStyle name="Normal" xfId="0" builtinId="0"/>
  </cellStyles>
  <dxfs count="0"/>
  <tableStyles count="0" defaultTableStyle="TableStyleMedium2" defaultPivotStyle="PivotStyleLight16"/>
  <colors>
    <mruColors>
      <color rgb="FFFFFCF3"/>
      <color rgb="FFFFFF99"/>
      <color rgb="FFF2F7FC"/>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David Mulig" id="{DC1E7E8C-8038-4157-B2C4-31B29A7C055C}" userId="S::David@caporegon.org::33a8f23f-ff95-44f9-8b47-f433ca74133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 dT="2024-09-05T20:40:10.23" personId="{DC1E7E8C-8038-4157-B2C4-31B29A7C055C}" id="{271CFC16-603F-4E3E-9E0B-A91352438724}">
    <text>Changed for clarity.  Now a True/False question where True is passing and False is no passing that threshold.</text>
  </threadedComment>
  <threadedComment ref="E42" dT="2024-08-30T18:04:10.86" personId="{DC1E7E8C-8038-4157-B2C4-31B29A7C055C}" id="{E7E9DB5B-2F8F-4D50-935F-863493E59772}">
    <text xml:space="preserve">Changed from requiring two years data to just one full-year closeout document.  08-30-2024
</text>
  </threadedComment>
  <threadedComment ref="D45" dT="2024-09-05T20:40:43.00" personId="{DC1E7E8C-8038-4157-B2C4-31B29A7C055C}" id="{9F931AA1-541D-4706-80DB-81D9EB78F155}">
    <text>Added n/a option.</text>
  </threadedComment>
  <threadedComment ref="B80" dT="2024-08-30T18:07:51.01" personId="{DC1E7E8C-8038-4157-B2C4-31B29A7C055C}" id="{240AE66C-19D9-4861-A0FD-9E3BFA723D1A}">
    <text xml:space="preserve">Updated:  Scoring no longer uses the current year for scoring.  Only the full-year final closeout for fund spent is scored. </text>
  </threadedComment>
  <threadedComment ref="B82" dT="2024-08-30T18:10:51.91" personId="{DC1E7E8C-8038-4157-B2C4-31B29A7C055C}" id="{B9995EF1-E828-46FD-9FFF-E1A21C7AED7C}">
    <text>Updated:  For documentation only and is not scored.</text>
  </threadedComment>
  <threadedComment ref="B83" dT="2024-08-30T18:10:56.87" personId="{DC1E7E8C-8038-4157-B2C4-31B29A7C055C}" id="{D1365440-DE70-411F-8E81-72874723DB4B}">
    <text>Updated:  For documentation only and is not scored.</text>
  </threadedComment>
  <threadedComment ref="B84" dT="2024-08-30T18:13:38.61" personId="{DC1E7E8C-8038-4157-B2C4-31B29A7C055C}" id="{F035B07C-C2B0-47FF-A895-0931060989A3}">
    <text>Updated:  Provide only full year closeout amount awarded.</text>
  </threadedComment>
  <threadedComment ref="B85" dT="2024-08-30T18:19:11.64" personId="{DC1E7E8C-8038-4157-B2C4-31B29A7C055C}" id="{249F5CF8-1BE8-46DF-8229-A934D1C16A1C}">
    <text>Updated:  Provide only full year closeout amount spent.</text>
  </threadedComment>
  <threadedComment ref="H110" dT="2024-09-05T20:40:57.26" personId="{DC1E7E8C-8038-4157-B2C4-31B29A7C055C}" id="{A6463E51-DE16-4FAC-A5CB-E737B17CCDE0}">
    <text>Added n/a option.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A34" dT="2024-08-30T18:19:32.32" personId="{DC1E7E8C-8038-4157-B2C4-31B29A7C055C}" id="{3C5A44DB-AE4B-4B89-AE03-9A0E0064F1B5}">
    <text>Updated:  Only full year closeout amount awarded.</text>
  </threadedComment>
  <threadedComment ref="A35" dT="2024-08-30T18:19:46.64" personId="{DC1E7E8C-8038-4157-B2C4-31B29A7C055C}" id="{AE1CD77A-F6D3-4664-B39D-AB86139DFCA9}">
    <text>Updated:  Only full year closeout amount spent.</text>
  </threadedComment>
  <threadedComment ref="A36" dT="2024-08-30T18:20:11.13" personId="{DC1E7E8C-8038-4157-B2C4-31B29A7C055C}" id="{7079035A-EFAF-4CBB-8140-1009D12CAD93}">
    <text>No longer applicable.</text>
  </threadedComment>
  <threadedComment ref="A37" dT="2024-08-30T18:20:15.56" personId="{DC1E7E8C-8038-4157-B2C4-31B29A7C055C}" id="{E93880D5-0DF1-41F6-9F3A-93F6EE25418A}">
    <text>No longer applicable.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21CF-57FF-4D25-99C1-105B1CBE7449}">
  <dimension ref="A1:DI112"/>
  <sheetViews>
    <sheetView tabSelected="1" view="pageLayout" topLeftCell="A16" zoomScaleNormal="115" workbookViewId="0">
      <selection activeCell="H22" sqref="H22"/>
    </sheetView>
  </sheetViews>
  <sheetFormatPr defaultColWidth="8.85546875" defaultRowHeight="15" x14ac:dyDescent="0.25"/>
  <cols>
    <col min="1" max="1" width="1.28515625" style="303" customWidth="1"/>
    <col min="2" max="2" width="23.140625" style="347" customWidth="1"/>
    <col min="3" max="3" width="30.7109375" style="347" customWidth="1"/>
    <col min="4" max="4" width="9.28515625" style="347" customWidth="1"/>
    <col min="5" max="5" width="24.28515625" style="303" customWidth="1"/>
    <col min="6" max="6" width="13.7109375" style="348" customWidth="1"/>
    <col min="7" max="7" width="18" style="348" customWidth="1"/>
    <col min="8" max="8" width="10.85546875" style="349" customWidth="1"/>
    <col min="9" max="9" width="3.140625" style="350" hidden="1" customWidth="1"/>
    <col min="10" max="10" width="3" style="298" hidden="1" customWidth="1"/>
    <col min="11" max="11" width="12.42578125" style="401" hidden="1" customWidth="1"/>
    <col min="12" max="13" width="8.85546875" style="299" hidden="1" customWidth="1"/>
    <col min="14" max="14" width="3.42578125" style="299" hidden="1" customWidth="1"/>
    <col min="15" max="15" width="28.28515625" style="300" hidden="1" customWidth="1"/>
    <col min="16" max="16" width="8.85546875" style="299" customWidth="1"/>
    <col min="17" max="56" width="8.85546875" style="299"/>
    <col min="57" max="57" width="8.85546875" style="301"/>
    <col min="58" max="113" width="8.85546875" style="302"/>
    <col min="114" max="16384" width="8.85546875" style="303"/>
  </cols>
  <sheetData>
    <row r="1" spans="1:113" ht="19.899999999999999" customHeight="1" thickBot="1" x14ac:dyDescent="0.3">
      <c r="A1" s="296"/>
      <c r="B1" s="525" t="s">
        <v>0</v>
      </c>
      <c r="C1" s="526"/>
      <c r="D1" s="526"/>
      <c r="E1" s="526"/>
      <c r="F1" s="526"/>
      <c r="G1" s="526"/>
      <c r="H1" s="527"/>
      <c r="I1" s="297"/>
    </row>
    <row r="2" spans="1:113" ht="23.45" customHeight="1" thickBot="1" x14ac:dyDescent="0.3">
      <c r="A2" s="296"/>
      <c r="B2" s="545" t="s">
        <v>1</v>
      </c>
      <c r="C2" s="546"/>
      <c r="D2" s="546"/>
      <c r="E2" s="546"/>
      <c r="F2" s="546"/>
      <c r="G2" s="546"/>
      <c r="H2" s="547"/>
      <c r="I2" s="304"/>
    </row>
    <row r="3" spans="1:113" s="312" customFormat="1" ht="18" customHeight="1" x14ac:dyDescent="0.25">
      <c r="A3" s="305"/>
      <c r="B3" s="406" t="s">
        <v>2</v>
      </c>
      <c r="C3" s="548"/>
      <c r="D3" s="548"/>
      <c r="E3" s="351" t="s">
        <v>3</v>
      </c>
      <c r="F3" s="551"/>
      <c r="G3" s="551"/>
      <c r="H3" s="552"/>
      <c r="I3" s="306"/>
      <c r="J3" s="307"/>
      <c r="K3" s="402"/>
      <c r="L3" s="308"/>
      <c r="M3" s="308"/>
      <c r="N3" s="308"/>
      <c r="O3" s="309"/>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10"/>
      <c r="BF3" s="311"/>
      <c r="BG3" s="311"/>
      <c r="BH3" s="311"/>
      <c r="BI3" s="311"/>
      <c r="BJ3" s="311"/>
      <c r="BK3" s="311"/>
      <c r="BL3" s="311"/>
      <c r="BM3" s="311"/>
      <c r="BN3" s="311"/>
      <c r="BO3" s="311"/>
      <c r="BP3" s="311"/>
      <c r="BQ3" s="311"/>
      <c r="BR3" s="311"/>
      <c r="BS3" s="311"/>
      <c r="BT3" s="311"/>
      <c r="BU3" s="311"/>
      <c r="BV3" s="311"/>
      <c r="BW3" s="311"/>
      <c r="BX3" s="311"/>
      <c r="BY3" s="311"/>
      <c r="BZ3" s="311"/>
      <c r="CA3" s="311"/>
      <c r="CB3" s="311"/>
      <c r="CC3" s="311"/>
      <c r="CD3" s="311"/>
      <c r="CE3" s="311"/>
      <c r="CF3" s="311"/>
      <c r="CG3" s="311"/>
      <c r="CH3" s="311"/>
      <c r="CI3" s="311"/>
      <c r="CJ3" s="311"/>
      <c r="CK3" s="311"/>
      <c r="CL3" s="311"/>
      <c r="CM3" s="311"/>
      <c r="CN3" s="311"/>
      <c r="CO3" s="311"/>
      <c r="CP3" s="311"/>
      <c r="CQ3" s="311"/>
      <c r="CR3" s="311"/>
      <c r="CS3" s="311"/>
      <c r="CT3" s="311"/>
      <c r="CU3" s="311"/>
      <c r="CV3" s="311"/>
      <c r="CW3" s="311"/>
      <c r="CX3" s="311"/>
      <c r="CY3" s="311"/>
      <c r="CZ3" s="311"/>
      <c r="DA3" s="311"/>
      <c r="DB3" s="311"/>
      <c r="DC3" s="311"/>
      <c r="DD3" s="311"/>
      <c r="DE3" s="311"/>
      <c r="DF3" s="311"/>
      <c r="DG3" s="311"/>
      <c r="DH3" s="311"/>
      <c r="DI3" s="311"/>
    </row>
    <row r="4" spans="1:113" s="312" customFormat="1" ht="18" customHeight="1" x14ac:dyDescent="0.25">
      <c r="A4" s="305"/>
      <c r="B4" s="362"/>
      <c r="C4" s="549" t="s">
        <v>4</v>
      </c>
      <c r="D4" s="549"/>
      <c r="E4" s="599"/>
      <c r="F4" s="600"/>
      <c r="G4" s="600"/>
      <c r="H4" s="601"/>
      <c r="I4" s="306"/>
      <c r="J4" s="307"/>
      <c r="K4" s="402"/>
      <c r="L4" s="308"/>
      <c r="M4" s="308"/>
      <c r="N4" s="308"/>
      <c r="O4" s="309"/>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10"/>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311"/>
      <c r="CO4" s="311"/>
      <c r="CP4" s="311"/>
      <c r="CQ4" s="311"/>
      <c r="CR4" s="311"/>
      <c r="CS4" s="311"/>
      <c r="CT4" s="311"/>
      <c r="CU4" s="311"/>
      <c r="CV4" s="311"/>
      <c r="CW4" s="311"/>
      <c r="CX4" s="311"/>
      <c r="CY4" s="311"/>
      <c r="CZ4" s="311"/>
      <c r="DA4" s="311"/>
      <c r="DB4" s="311"/>
      <c r="DC4" s="311"/>
      <c r="DD4" s="311"/>
      <c r="DE4" s="311"/>
      <c r="DF4" s="311"/>
      <c r="DG4" s="311"/>
      <c r="DH4" s="311"/>
      <c r="DI4" s="311"/>
    </row>
    <row r="5" spans="1:113" s="312" customFormat="1" ht="19.149999999999999" customHeight="1" x14ac:dyDescent="0.25">
      <c r="A5" s="305"/>
      <c r="B5" s="407" t="s">
        <v>5</v>
      </c>
      <c r="C5" s="553"/>
      <c r="D5" s="553"/>
      <c r="E5" s="553"/>
      <c r="F5" s="553"/>
      <c r="G5" s="553"/>
      <c r="H5" s="554"/>
      <c r="I5" s="313"/>
      <c r="J5" s="307"/>
      <c r="K5" s="402"/>
      <c r="L5" s="308"/>
      <c r="M5" s="308"/>
      <c r="N5" s="308"/>
      <c r="O5" s="309"/>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10"/>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c r="DE5" s="311"/>
      <c r="DF5" s="311"/>
      <c r="DG5" s="311"/>
      <c r="DH5" s="311"/>
      <c r="DI5" s="311"/>
    </row>
    <row r="6" spans="1:113" s="312" customFormat="1" ht="21" customHeight="1" x14ac:dyDescent="0.25">
      <c r="A6" s="305"/>
      <c r="B6" s="407" t="s">
        <v>6</v>
      </c>
      <c r="C6" s="550"/>
      <c r="D6" s="550"/>
      <c r="E6" s="331" t="s">
        <v>7</v>
      </c>
      <c r="F6" s="553"/>
      <c r="G6" s="553"/>
      <c r="H6" s="554"/>
      <c r="I6" s="306"/>
      <c r="J6" s="307"/>
      <c r="K6" s="402"/>
      <c r="L6" s="308"/>
      <c r="M6" s="308"/>
      <c r="N6" s="308"/>
      <c r="O6" s="309"/>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10"/>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I6" s="311"/>
    </row>
    <row r="7" spans="1:113" s="312" customFormat="1" ht="21" customHeight="1" x14ac:dyDescent="0.25">
      <c r="A7" s="305"/>
      <c r="B7" s="407" t="s">
        <v>8</v>
      </c>
      <c r="C7" s="550"/>
      <c r="D7" s="550"/>
      <c r="E7" s="341" t="s">
        <v>9</v>
      </c>
      <c r="F7" s="553"/>
      <c r="G7" s="553"/>
      <c r="H7" s="554"/>
      <c r="I7" s="313"/>
      <c r="J7" s="307"/>
      <c r="K7" s="402"/>
      <c r="L7" s="308"/>
      <c r="M7" s="308"/>
      <c r="N7" s="308"/>
      <c r="O7" s="309"/>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10"/>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1"/>
      <c r="DA7" s="311"/>
      <c r="DB7" s="311"/>
      <c r="DC7" s="311"/>
      <c r="DD7" s="311"/>
      <c r="DE7" s="311"/>
      <c r="DF7" s="311"/>
      <c r="DG7" s="311"/>
      <c r="DH7" s="311"/>
      <c r="DI7" s="311"/>
    </row>
    <row r="8" spans="1:113" s="312" customFormat="1" ht="21" customHeight="1" x14ac:dyDescent="0.25">
      <c r="A8" s="305"/>
      <c r="B8" s="407" t="s">
        <v>10</v>
      </c>
      <c r="C8" s="550"/>
      <c r="D8" s="550"/>
      <c r="E8" s="331" t="s">
        <v>11</v>
      </c>
      <c r="F8" s="553"/>
      <c r="G8" s="553"/>
      <c r="H8" s="554"/>
      <c r="I8" s="306"/>
      <c r="J8" s="307"/>
      <c r="K8" s="402"/>
      <c r="L8" s="308"/>
      <c r="M8" s="308"/>
      <c r="N8" s="308"/>
      <c r="O8" s="309"/>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8"/>
      <c r="AP8" s="308"/>
      <c r="AQ8" s="308"/>
      <c r="AR8" s="308"/>
      <c r="AS8" s="308"/>
      <c r="AT8" s="308"/>
      <c r="AU8" s="308"/>
      <c r="AV8" s="308"/>
      <c r="AW8" s="308"/>
      <c r="AX8" s="308"/>
      <c r="AY8" s="308"/>
      <c r="AZ8" s="308"/>
      <c r="BA8" s="308"/>
      <c r="BB8" s="308"/>
      <c r="BC8" s="308"/>
      <c r="BD8" s="308"/>
      <c r="BE8" s="310"/>
      <c r="BF8" s="311"/>
      <c r="BG8" s="311"/>
      <c r="BH8" s="311"/>
      <c r="BI8" s="311"/>
      <c r="BJ8" s="311"/>
      <c r="BK8" s="311"/>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311"/>
      <c r="CS8" s="311"/>
      <c r="CT8" s="311"/>
      <c r="CU8" s="311"/>
      <c r="CV8" s="311"/>
      <c r="CW8" s="311"/>
      <c r="CX8" s="311"/>
      <c r="CY8" s="311"/>
      <c r="CZ8" s="311"/>
      <c r="DA8" s="311"/>
      <c r="DB8" s="311"/>
      <c r="DC8" s="311"/>
      <c r="DD8" s="311"/>
      <c r="DE8" s="311"/>
      <c r="DF8" s="311"/>
      <c r="DG8" s="311"/>
      <c r="DH8" s="311"/>
      <c r="DI8" s="311"/>
    </row>
    <row r="9" spans="1:113" s="312" customFormat="1" ht="21" customHeight="1" x14ac:dyDescent="0.25">
      <c r="A9" s="305"/>
      <c r="B9" s="407" t="s">
        <v>12</v>
      </c>
      <c r="C9" s="550"/>
      <c r="D9" s="550"/>
      <c r="E9" s="314" t="s">
        <v>13</v>
      </c>
      <c r="F9" s="553"/>
      <c r="G9" s="553"/>
      <c r="H9" s="554"/>
      <c r="I9" s="313"/>
      <c r="J9" s="307"/>
      <c r="K9" s="402"/>
      <c r="L9" s="308"/>
      <c r="M9" s="308"/>
      <c r="N9" s="308"/>
      <c r="O9" s="309"/>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10"/>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row>
    <row r="10" spans="1:113" s="312" customFormat="1" ht="30" customHeight="1" x14ac:dyDescent="0.25">
      <c r="A10" s="305"/>
      <c r="B10" s="407" t="s">
        <v>14</v>
      </c>
      <c r="C10" s="550"/>
      <c r="D10" s="550"/>
      <c r="E10" s="314" t="s">
        <v>15</v>
      </c>
      <c r="F10" s="553"/>
      <c r="G10" s="553"/>
      <c r="H10" s="554"/>
      <c r="I10" s="313"/>
      <c r="J10" s="307"/>
      <c r="K10" s="402"/>
      <c r="L10" s="308"/>
      <c r="M10" s="308"/>
      <c r="N10" s="308"/>
      <c r="O10" s="309"/>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c r="BE10" s="310"/>
      <c r="BF10" s="311"/>
      <c r="BG10" s="311"/>
      <c r="BH10" s="311"/>
      <c r="BI10" s="311"/>
      <c r="BJ10" s="311"/>
      <c r="BK10" s="311"/>
      <c r="BL10" s="311"/>
      <c r="BM10" s="311"/>
      <c r="BN10" s="311"/>
      <c r="BO10" s="311"/>
      <c r="BP10" s="311"/>
      <c r="BQ10" s="311"/>
      <c r="BR10" s="311"/>
      <c r="BS10" s="311"/>
      <c r="BT10" s="311"/>
      <c r="BU10" s="311"/>
      <c r="BV10" s="311"/>
      <c r="BW10" s="311"/>
      <c r="BX10" s="311"/>
      <c r="BY10" s="311"/>
      <c r="BZ10" s="311"/>
      <c r="CA10" s="311"/>
      <c r="CB10" s="311"/>
      <c r="CC10" s="311"/>
      <c r="CD10" s="311"/>
      <c r="CE10" s="311"/>
      <c r="CF10" s="311"/>
      <c r="CG10" s="311"/>
      <c r="CH10" s="311"/>
      <c r="CI10" s="311"/>
      <c r="CJ10" s="311"/>
      <c r="CK10" s="311"/>
      <c r="CL10" s="311"/>
      <c r="CM10" s="311"/>
      <c r="CN10" s="311"/>
      <c r="CO10" s="311"/>
      <c r="CP10" s="311"/>
      <c r="CQ10" s="311"/>
      <c r="CR10" s="311"/>
      <c r="CS10" s="311"/>
      <c r="CT10" s="311"/>
      <c r="CU10" s="311"/>
      <c r="CV10" s="311"/>
      <c r="CW10" s="311"/>
      <c r="CX10" s="311"/>
      <c r="CY10" s="311"/>
      <c r="CZ10" s="311"/>
      <c r="DA10" s="311"/>
      <c r="DB10" s="311"/>
      <c r="DC10" s="311"/>
      <c r="DD10" s="311"/>
      <c r="DE10" s="311"/>
      <c r="DF10" s="311"/>
      <c r="DG10" s="311"/>
      <c r="DH10" s="311"/>
      <c r="DI10" s="311"/>
    </row>
    <row r="11" spans="1:113" s="312" customFormat="1" ht="11.45" customHeight="1" x14ac:dyDescent="0.25">
      <c r="A11" s="305"/>
      <c r="B11" s="507"/>
      <c r="C11" s="508"/>
      <c r="D11" s="508"/>
      <c r="E11" s="603"/>
      <c r="F11" s="603"/>
      <c r="G11" s="508"/>
      <c r="H11" s="604"/>
      <c r="I11" s="306"/>
      <c r="J11" s="307"/>
      <c r="K11" s="402"/>
      <c r="L11" s="308"/>
      <c r="M11" s="308"/>
      <c r="N11" s="308"/>
      <c r="O11" s="309"/>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10"/>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row>
    <row r="12" spans="1:113" s="312" customFormat="1" ht="21" customHeight="1" x14ac:dyDescent="0.25">
      <c r="A12" s="305"/>
      <c r="B12" s="407" t="s">
        <v>16</v>
      </c>
      <c r="C12" s="550"/>
      <c r="D12" s="608"/>
      <c r="E12" s="602" t="s">
        <v>17</v>
      </c>
      <c r="F12" s="541"/>
      <c r="G12" s="616"/>
      <c r="H12" s="617"/>
      <c r="I12" s="313"/>
      <c r="J12" s="307"/>
      <c r="K12" s="402"/>
      <c r="L12" s="308"/>
      <c r="M12" s="308"/>
      <c r="N12" s="308"/>
      <c r="O12" s="309"/>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10"/>
      <c r="BF12" s="311"/>
      <c r="BG12" s="311"/>
      <c r="BH12" s="311"/>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1"/>
      <c r="DG12" s="311"/>
      <c r="DH12" s="311"/>
      <c r="DI12" s="311"/>
    </row>
    <row r="13" spans="1:113" s="312" customFormat="1" ht="141.75" customHeight="1" x14ac:dyDescent="0.25">
      <c r="A13" s="305"/>
      <c r="B13" s="407" t="s">
        <v>18</v>
      </c>
      <c r="C13" s="605"/>
      <c r="D13" s="605"/>
      <c r="E13" s="606"/>
      <c r="F13" s="606"/>
      <c r="G13" s="605"/>
      <c r="H13" s="607"/>
      <c r="I13" s="313"/>
      <c r="J13" s="307"/>
      <c r="K13" s="402"/>
      <c r="L13" s="308"/>
      <c r="M13" s="308"/>
      <c r="N13" s="308"/>
      <c r="O13" s="309"/>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10"/>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c r="CQ13" s="311"/>
      <c r="CR13" s="311"/>
      <c r="CS13" s="311"/>
      <c r="CT13" s="311"/>
      <c r="CU13" s="311"/>
      <c r="CV13" s="311"/>
      <c r="CW13" s="311"/>
      <c r="CX13" s="311"/>
      <c r="CY13" s="311"/>
      <c r="CZ13" s="311"/>
      <c r="DA13" s="311"/>
      <c r="DB13" s="311"/>
      <c r="DC13" s="311"/>
      <c r="DD13" s="311"/>
      <c r="DE13" s="311"/>
      <c r="DF13" s="311"/>
      <c r="DG13" s="311"/>
      <c r="DH13" s="311"/>
      <c r="DI13" s="311"/>
    </row>
    <row r="14" spans="1:113" s="312" customFormat="1" ht="21.75" customHeight="1" thickBot="1" x14ac:dyDescent="0.3">
      <c r="A14" s="305"/>
      <c r="B14" s="408" t="s">
        <v>19</v>
      </c>
      <c r="C14" s="618"/>
      <c r="D14" s="618"/>
      <c r="E14" s="619"/>
      <c r="F14" s="619"/>
      <c r="G14" s="618"/>
      <c r="H14" s="620"/>
      <c r="I14" s="313"/>
      <c r="J14" s="307"/>
      <c r="K14" s="402"/>
      <c r="L14" s="308"/>
      <c r="M14" s="308"/>
      <c r="N14" s="308"/>
      <c r="O14" s="309"/>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10"/>
      <c r="BF14" s="311"/>
      <c r="BG14" s="311"/>
      <c r="BH14" s="311"/>
      <c r="BI14" s="311"/>
      <c r="BJ14" s="311"/>
      <c r="BK14" s="311"/>
      <c r="BL14" s="311"/>
      <c r="BM14" s="311"/>
      <c r="BN14" s="311"/>
      <c r="BO14" s="311"/>
      <c r="BP14" s="311"/>
      <c r="BQ14" s="311"/>
      <c r="BR14" s="311"/>
      <c r="BS14" s="311"/>
      <c r="BT14" s="311"/>
      <c r="BU14" s="311"/>
      <c r="BV14" s="311"/>
      <c r="BW14" s="311"/>
      <c r="BX14" s="311"/>
      <c r="BY14" s="311"/>
      <c r="BZ14" s="311"/>
      <c r="CA14" s="311"/>
      <c r="CB14" s="311"/>
      <c r="CC14" s="311"/>
      <c r="CD14" s="311"/>
      <c r="CE14" s="311"/>
      <c r="CF14" s="311"/>
      <c r="CG14" s="311"/>
      <c r="CH14" s="311"/>
      <c r="CI14" s="311"/>
      <c r="CJ14" s="311"/>
      <c r="CK14" s="311"/>
      <c r="CL14" s="311"/>
      <c r="CM14" s="311"/>
      <c r="CN14" s="311"/>
      <c r="CO14" s="311"/>
      <c r="CP14" s="311"/>
      <c r="CQ14" s="311"/>
      <c r="CR14" s="311"/>
      <c r="CS14" s="311"/>
      <c r="CT14" s="311"/>
      <c r="CU14" s="311"/>
      <c r="CV14" s="311"/>
      <c r="CW14" s="311"/>
      <c r="CX14" s="311"/>
      <c r="CY14" s="311"/>
      <c r="CZ14" s="311"/>
      <c r="DA14" s="311"/>
      <c r="DB14" s="311"/>
      <c r="DC14" s="311"/>
      <c r="DD14" s="311"/>
      <c r="DE14" s="311"/>
      <c r="DF14" s="311"/>
      <c r="DG14" s="311"/>
      <c r="DH14" s="311"/>
      <c r="DI14" s="311"/>
    </row>
    <row r="15" spans="1:113" s="324" customFormat="1" ht="3" customHeight="1" thickBot="1" x14ac:dyDescent="0.3">
      <c r="A15" s="322"/>
      <c r="B15" s="410"/>
      <c r="C15" s="411"/>
      <c r="D15" s="411"/>
      <c r="E15" s="411"/>
      <c r="F15" s="411"/>
      <c r="G15" s="411"/>
      <c r="H15" s="412"/>
      <c r="I15" s="323"/>
      <c r="J15" s="317"/>
      <c r="K15" s="403"/>
      <c r="L15" s="318"/>
      <c r="M15" s="318"/>
      <c r="N15" s="318"/>
      <c r="O15" s="319"/>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18"/>
      <c r="AV15" s="318"/>
      <c r="AW15" s="318"/>
      <c r="AX15" s="318"/>
      <c r="AY15" s="318"/>
      <c r="AZ15" s="318"/>
      <c r="BA15" s="318"/>
      <c r="BB15" s="318"/>
      <c r="BC15" s="318"/>
      <c r="BD15" s="318"/>
      <c r="BE15" s="320"/>
      <c r="BF15" s="321"/>
      <c r="BG15" s="321"/>
      <c r="BH15" s="321"/>
      <c r="BI15" s="321"/>
      <c r="BJ15" s="321"/>
      <c r="BK15" s="321"/>
      <c r="BL15" s="321"/>
      <c r="BM15" s="321"/>
      <c r="BN15" s="321"/>
      <c r="BO15" s="321"/>
      <c r="BP15" s="321"/>
      <c r="BQ15" s="321"/>
      <c r="BR15" s="321"/>
      <c r="BS15" s="321"/>
      <c r="BT15" s="321"/>
      <c r="BU15" s="321"/>
      <c r="BV15" s="321"/>
      <c r="BW15" s="321"/>
      <c r="BX15" s="321"/>
      <c r="BY15" s="321"/>
      <c r="BZ15" s="321"/>
      <c r="CA15" s="321"/>
      <c r="CB15" s="321"/>
      <c r="CC15" s="321"/>
      <c r="CD15" s="321"/>
      <c r="CE15" s="321"/>
      <c r="CF15" s="321"/>
      <c r="CG15" s="321"/>
      <c r="CH15" s="321"/>
      <c r="CI15" s="321"/>
      <c r="CJ15" s="321"/>
      <c r="CK15" s="321"/>
      <c r="CL15" s="321"/>
      <c r="CM15" s="321"/>
      <c r="CN15" s="321"/>
      <c r="CO15" s="321"/>
      <c r="CP15" s="321"/>
      <c r="CQ15" s="321"/>
      <c r="CR15" s="321"/>
      <c r="CS15" s="321"/>
      <c r="CT15" s="321"/>
    </row>
    <row r="16" spans="1:113" s="395" customFormat="1" ht="24.75" customHeight="1" thickBot="1" x14ac:dyDescent="0.3">
      <c r="A16" s="388"/>
      <c r="B16" s="609" t="s">
        <v>20</v>
      </c>
      <c r="C16" s="610"/>
      <c r="D16" s="610"/>
      <c r="E16" s="610"/>
      <c r="F16" s="610"/>
      <c r="G16" s="610"/>
      <c r="H16" s="611"/>
      <c r="I16" s="389"/>
      <c r="J16" s="390"/>
      <c r="K16" s="404"/>
      <c r="L16" s="391"/>
      <c r="M16" s="391"/>
      <c r="N16" s="391"/>
      <c r="O16" s="392"/>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1"/>
      <c r="AZ16" s="391"/>
      <c r="BA16" s="391"/>
      <c r="BB16" s="391"/>
      <c r="BC16" s="391"/>
      <c r="BD16" s="391"/>
      <c r="BE16" s="393"/>
      <c r="BF16" s="394"/>
      <c r="BG16" s="394"/>
      <c r="BH16" s="394"/>
      <c r="BI16" s="394"/>
      <c r="BJ16" s="394"/>
      <c r="BK16" s="394"/>
      <c r="BL16" s="394"/>
      <c r="BM16" s="394"/>
      <c r="BN16" s="394"/>
      <c r="BO16" s="394"/>
      <c r="BP16" s="394"/>
      <c r="BQ16" s="394"/>
      <c r="BR16" s="394"/>
      <c r="BS16" s="394"/>
      <c r="BT16" s="394"/>
      <c r="BU16" s="394"/>
      <c r="BV16" s="394"/>
      <c r="BW16" s="394"/>
      <c r="BX16" s="394"/>
      <c r="BY16" s="394"/>
      <c r="BZ16" s="394"/>
      <c r="CA16" s="394"/>
      <c r="CB16" s="394"/>
      <c r="CC16" s="394"/>
      <c r="CD16" s="394"/>
      <c r="CE16" s="394"/>
      <c r="CF16" s="394"/>
      <c r="CG16" s="394"/>
      <c r="CH16" s="394"/>
      <c r="CI16" s="394"/>
      <c r="CJ16" s="394"/>
      <c r="CK16" s="394"/>
      <c r="CL16" s="394"/>
      <c r="CM16" s="394"/>
      <c r="CN16" s="394"/>
      <c r="CO16" s="394"/>
      <c r="CP16" s="394"/>
      <c r="CQ16" s="394"/>
      <c r="CR16" s="394"/>
      <c r="CS16" s="394"/>
      <c r="CT16" s="394"/>
      <c r="CU16" s="394"/>
      <c r="CV16" s="394"/>
      <c r="CW16" s="394"/>
      <c r="CX16" s="394"/>
      <c r="CY16" s="394"/>
      <c r="CZ16" s="394"/>
      <c r="DA16" s="394"/>
      <c r="DB16" s="394"/>
      <c r="DC16" s="394"/>
      <c r="DD16" s="394"/>
      <c r="DE16" s="394"/>
      <c r="DF16" s="394"/>
      <c r="DG16" s="394"/>
      <c r="DH16" s="394"/>
      <c r="DI16" s="394"/>
    </row>
    <row r="17" spans="1:13" ht="64.5" customHeight="1" x14ac:dyDescent="0.25">
      <c r="A17" s="325"/>
      <c r="B17" s="613" t="s">
        <v>21</v>
      </c>
      <c r="C17" s="614"/>
      <c r="D17" s="614"/>
      <c r="E17" s="614"/>
      <c r="F17" s="614"/>
      <c r="G17" s="614"/>
      <c r="H17" s="615"/>
      <c r="I17" s="326"/>
      <c r="J17" s="327"/>
      <c r="K17" s="300"/>
      <c r="L17" s="328"/>
      <c r="M17" s="300"/>
    </row>
    <row r="18" spans="1:13" ht="33.75" customHeight="1" x14ac:dyDescent="0.25">
      <c r="A18" s="296"/>
      <c r="B18" s="359" t="s">
        <v>22</v>
      </c>
      <c r="C18" s="329"/>
      <c r="D18" s="506" t="s">
        <v>23</v>
      </c>
      <c r="E18" s="506"/>
      <c r="F18" s="506"/>
      <c r="G18" s="506"/>
      <c r="H18" s="360"/>
      <c r="I18" s="326">
        <f>IF(H18="Yes",1,0)</f>
        <v>0</v>
      </c>
      <c r="J18" s="330"/>
      <c r="K18" s="299"/>
      <c r="L18" s="328"/>
    </row>
    <row r="19" spans="1:13" ht="19.5" customHeight="1" x14ac:dyDescent="0.25">
      <c r="A19" s="296"/>
      <c r="B19" s="612"/>
      <c r="C19" s="629"/>
      <c r="D19" s="506" t="s">
        <v>24</v>
      </c>
      <c r="E19" s="506"/>
      <c r="F19" s="506"/>
      <c r="G19" s="506"/>
      <c r="H19" s="360"/>
      <c r="I19" s="326">
        <f>IF(H19="Yes",1,0)</f>
        <v>0</v>
      </c>
      <c r="J19" s="330"/>
      <c r="K19" s="299"/>
      <c r="L19" s="328"/>
    </row>
    <row r="20" spans="1:13" ht="4.9000000000000004" customHeight="1" x14ac:dyDescent="0.25">
      <c r="A20" s="296"/>
      <c r="B20" s="612"/>
      <c r="C20" s="502"/>
      <c r="D20" s="502"/>
      <c r="E20" s="502"/>
      <c r="F20" s="502"/>
      <c r="G20" s="502"/>
      <c r="H20" s="503"/>
      <c r="I20" s="326"/>
      <c r="J20" s="330"/>
      <c r="K20" s="299"/>
      <c r="L20" s="328"/>
    </row>
    <row r="21" spans="1:13" ht="17.45" customHeight="1" x14ac:dyDescent="0.25">
      <c r="A21" s="296"/>
      <c r="B21" s="359" t="s">
        <v>272</v>
      </c>
      <c r="C21" s="331"/>
      <c r="D21" s="331"/>
      <c r="E21" s="332"/>
      <c r="F21" s="333"/>
      <c r="G21" s="334"/>
      <c r="H21" s="361"/>
      <c r="I21" s="326"/>
      <c r="J21" s="330"/>
      <c r="K21" s="299"/>
      <c r="L21" s="328"/>
    </row>
    <row r="22" spans="1:13" ht="17.45" customHeight="1" x14ac:dyDescent="0.25">
      <c r="A22" s="296"/>
      <c r="B22" s="362"/>
      <c r="C22" s="506" t="s">
        <v>25</v>
      </c>
      <c r="D22" s="506"/>
      <c r="E22" s="506"/>
      <c r="F22" s="506"/>
      <c r="G22" s="506"/>
      <c r="H22" s="360"/>
      <c r="I22" s="326">
        <f>IF(H22="True",1,0)</f>
        <v>0</v>
      </c>
      <c r="J22" s="330"/>
      <c r="K22" s="299"/>
      <c r="L22" s="328"/>
    </row>
    <row r="23" spans="1:13" ht="17.45" customHeight="1" x14ac:dyDescent="0.25">
      <c r="A23" s="296"/>
      <c r="B23" s="362"/>
      <c r="C23" s="506" t="s">
        <v>26</v>
      </c>
      <c r="D23" s="506"/>
      <c r="E23" s="506"/>
      <c r="F23" s="506"/>
      <c r="G23" s="506"/>
      <c r="H23" s="360"/>
      <c r="I23" s="326">
        <f t="shared" ref="I23:I28" si="0">IF(H23="True",1,0)</f>
        <v>0</v>
      </c>
      <c r="J23" s="330"/>
      <c r="K23" s="299"/>
      <c r="L23" s="328"/>
    </row>
    <row r="24" spans="1:13" ht="17.45" customHeight="1" x14ac:dyDescent="0.25">
      <c r="A24" s="296"/>
      <c r="B24" s="362"/>
      <c r="C24" s="506" t="s">
        <v>27</v>
      </c>
      <c r="D24" s="506"/>
      <c r="E24" s="506"/>
      <c r="F24" s="506"/>
      <c r="G24" s="506"/>
      <c r="H24" s="360"/>
      <c r="I24" s="326">
        <f t="shared" si="0"/>
        <v>0</v>
      </c>
      <c r="J24" s="330"/>
      <c r="K24" s="299"/>
      <c r="L24" s="328"/>
    </row>
    <row r="25" spans="1:13" ht="17.45" customHeight="1" x14ac:dyDescent="0.25">
      <c r="A25" s="296"/>
      <c r="B25" s="362"/>
      <c r="C25" s="506" t="s">
        <v>28</v>
      </c>
      <c r="D25" s="506"/>
      <c r="E25" s="506"/>
      <c r="F25" s="506"/>
      <c r="G25" s="506"/>
      <c r="H25" s="360"/>
      <c r="I25" s="326">
        <f t="shared" si="0"/>
        <v>0</v>
      </c>
      <c r="J25" s="330"/>
      <c r="K25" s="299"/>
      <c r="L25" s="328"/>
    </row>
    <row r="26" spans="1:13" ht="17.45" customHeight="1" x14ac:dyDescent="0.25">
      <c r="A26" s="296"/>
      <c r="B26" s="362"/>
      <c r="C26" s="506" t="s">
        <v>29</v>
      </c>
      <c r="D26" s="506"/>
      <c r="E26" s="506"/>
      <c r="F26" s="506"/>
      <c r="G26" s="506"/>
      <c r="H26" s="360"/>
      <c r="I26" s="326">
        <f t="shared" si="0"/>
        <v>0</v>
      </c>
      <c r="J26" s="330"/>
      <c r="K26" s="299"/>
      <c r="L26" s="328"/>
    </row>
    <row r="27" spans="1:13" ht="17.45" customHeight="1" x14ac:dyDescent="0.25">
      <c r="A27" s="296"/>
      <c r="B27" s="362"/>
      <c r="C27" s="506" t="s">
        <v>30</v>
      </c>
      <c r="D27" s="506"/>
      <c r="E27" s="506"/>
      <c r="F27" s="506"/>
      <c r="G27" s="506"/>
      <c r="H27" s="360"/>
      <c r="I27" s="326">
        <f t="shared" si="0"/>
        <v>0</v>
      </c>
      <c r="J27" s="330"/>
      <c r="K27" s="299"/>
      <c r="L27" s="328"/>
    </row>
    <row r="28" spans="1:13" ht="34.5" customHeight="1" x14ac:dyDescent="0.25">
      <c r="A28" s="296"/>
      <c r="B28" s="362"/>
      <c r="C28" s="506" t="s">
        <v>31</v>
      </c>
      <c r="D28" s="506"/>
      <c r="E28" s="506"/>
      <c r="F28" s="506"/>
      <c r="G28" s="506"/>
      <c r="H28" s="360"/>
      <c r="I28" s="326">
        <f t="shared" si="0"/>
        <v>0</v>
      </c>
      <c r="J28" s="330"/>
      <c r="K28" s="299"/>
      <c r="L28" s="328"/>
    </row>
    <row r="29" spans="1:13" ht="21" customHeight="1" thickBot="1" x14ac:dyDescent="0.3">
      <c r="A29" s="296"/>
      <c r="B29" s="413"/>
      <c r="C29" s="626" t="s">
        <v>32</v>
      </c>
      <c r="D29" s="492"/>
      <c r="E29" s="492"/>
      <c r="F29" s="492"/>
      <c r="G29" s="492"/>
      <c r="H29" s="414" t="str">
        <f>IF(I29=2,"YES","NO")</f>
        <v>NO</v>
      </c>
      <c r="I29" s="326">
        <f>SUM(I18:J28)</f>
        <v>0</v>
      </c>
      <c r="J29" s="330"/>
      <c r="K29" s="299"/>
      <c r="L29" s="328"/>
    </row>
    <row r="30" spans="1:13" ht="47.25" customHeight="1" x14ac:dyDescent="0.25">
      <c r="A30" s="296"/>
      <c r="B30" s="529" t="s">
        <v>33</v>
      </c>
      <c r="C30" s="530"/>
      <c r="D30" s="530"/>
      <c r="E30" s="530"/>
      <c r="F30" s="530"/>
      <c r="G30" s="531"/>
      <c r="H30" s="409"/>
      <c r="I30" s="326"/>
      <c r="J30" s="330"/>
      <c r="K30" s="299"/>
      <c r="L30" s="328"/>
    </row>
    <row r="31" spans="1:13" ht="18" customHeight="1" x14ac:dyDescent="0.25">
      <c r="A31" s="296"/>
      <c r="B31" s="362"/>
      <c r="C31" s="521" t="s">
        <v>34</v>
      </c>
      <c r="D31" s="522"/>
      <c r="E31" s="522" t="s">
        <v>35</v>
      </c>
      <c r="F31" s="522"/>
      <c r="G31" s="515"/>
      <c r="H31" s="360"/>
      <c r="I31" s="326">
        <f t="shared" ref="I31:I35" si="1">IF(H31="Yes",1,0)</f>
        <v>0</v>
      </c>
      <c r="J31" s="330"/>
      <c r="K31" s="299"/>
      <c r="L31" s="328"/>
    </row>
    <row r="32" spans="1:13" ht="16.899999999999999" customHeight="1" x14ac:dyDescent="0.25">
      <c r="A32" s="296"/>
      <c r="B32" s="362"/>
      <c r="C32" s="521" t="s">
        <v>36</v>
      </c>
      <c r="D32" s="522"/>
      <c r="E32" s="522" t="s">
        <v>35</v>
      </c>
      <c r="F32" s="522"/>
      <c r="G32" s="515"/>
      <c r="H32" s="360"/>
      <c r="I32" s="326">
        <f t="shared" si="1"/>
        <v>0</v>
      </c>
      <c r="J32" s="330"/>
      <c r="K32" s="299"/>
      <c r="L32" s="328"/>
    </row>
    <row r="33" spans="1:113" ht="17.45" customHeight="1" x14ac:dyDescent="0.25">
      <c r="A33" s="296"/>
      <c r="B33" s="362"/>
      <c r="C33" s="521" t="s">
        <v>37</v>
      </c>
      <c r="D33" s="522"/>
      <c r="E33" s="522" t="s">
        <v>38</v>
      </c>
      <c r="F33" s="522"/>
      <c r="G33" s="515"/>
      <c r="H33" s="360"/>
      <c r="I33" s="326">
        <f t="shared" si="1"/>
        <v>0</v>
      </c>
      <c r="J33" s="330"/>
      <c r="K33" s="299"/>
      <c r="L33" s="328"/>
    </row>
    <row r="34" spans="1:113" ht="15" customHeight="1" x14ac:dyDescent="0.25">
      <c r="A34" s="296"/>
      <c r="B34" s="362"/>
      <c r="C34" s="521" t="s">
        <v>39</v>
      </c>
      <c r="D34" s="522"/>
      <c r="E34" s="522" t="s">
        <v>40</v>
      </c>
      <c r="F34" s="522"/>
      <c r="G34" s="515"/>
      <c r="H34" s="360"/>
      <c r="I34" s="326">
        <f t="shared" si="1"/>
        <v>0</v>
      </c>
      <c r="J34" s="330"/>
      <c r="K34" s="299"/>
      <c r="L34" s="328"/>
    </row>
    <row r="35" spans="1:113" ht="15" customHeight="1" x14ac:dyDescent="0.25">
      <c r="A35" s="296"/>
      <c r="B35" s="363"/>
      <c r="C35" s="627"/>
      <c r="D35" s="627"/>
      <c r="E35" s="627"/>
      <c r="F35" s="627"/>
      <c r="G35" s="627"/>
      <c r="H35" s="364"/>
      <c r="I35" s="326">
        <f t="shared" si="1"/>
        <v>0</v>
      </c>
      <c r="J35" s="330"/>
      <c r="K35" s="299"/>
      <c r="L35" s="328"/>
    </row>
    <row r="36" spans="1:113" s="312" customFormat="1" ht="13.15" customHeight="1" x14ac:dyDescent="0.25">
      <c r="A36" s="305"/>
      <c r="B36" s="365"/>
      <c r="C36" s="335"/>
      <c r="D36" s="336"/>
      <c r="E36" s="415"/>
      <c r="F36" s="308"/>
      <c r="G36" s="308"/>
      <c r="H36" s="366"/>
      <c r="I36" s="313"/>
      <c r="J36" s="307"/>
      <c r="K36" s="402"/>
      <c r="L36" s="308"/>
      <c r="M36" s="308"/>
      <c r="N36" s="308"/>
      <c r="O36" s="309"/>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10"/>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row>
    <row r="37" spans="1:113" ht="33" customHeight="1" x14ac:dyDescent="0.25">
      <c r="A37" s="296"/>
      <c r="B37" s="367" t="s">
        <v>41</v>
      </c>
      <c r="C37" s="337"/>
      <c r="D37" s="416" t="s">
        <v>42</v>
      </c>
      <c r="E37" s="528"/>
      <c r="F37" s="528"/>
      <c r="G37" s="405"/>
      <c r="H37" s="368"/>
      <c r="I37" s="297"/>
      <c r="O37" s="339"/>
    </row>
    <row r="38" spans="1:113" ht="37.9" customHeight="1" thickBot="1" x14ac:dyDescent="0.3">
      <c r="A38" s="296"/>
      <c r="B38" s="369" t="s">
        <v>43</v>
      </c>
      <c r="C38" s="370"/>
      <c r="D38" s="371" t="s">
        <v>42</v>
      </c>
      <c r="E38" s="534"/>
      <c r="F38" s="534"/>
      <c r="G38" s="372"/>
      <c r="H38" s="373"/>
      <c r="I38" s="297"/>
      <c r="O38" s="339"/>
    </row>
    <row r="39" spans="1:113" s="312" customFormat="1" ht="19.149999999999999" customHeight="1" thickBot="1" x14ac:dyDescent="0.3">
      <c r="A39" s="305"/>
      <c r="B39" s="493" t="s">
        <v>44</v>
      </c>
      <c r="C39" s="494"/>
      <c r="D39" s="494"/>
      <c r="E39" s="494"/>
      <c r="F39" s="494"/>
      <c r="G39" s="494"/>
      <c r="H39" s="495"/>
      <c r="I39" s="313"/>
      <c r="J39" s="307"/>
      <c r="K39" s="402"/>
      <c r="L39" s="308"/>
      <c r="M39" s="308"/>
      <c r="N39" s="308"/>
      <c r="O39" s="309"/>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10"/>
      <c r="BF39" s="311"/>
      <c r="BG39" s="311"/>
      <c r="BH39" s="311"/>
      <c r="BI39" s="311"/>
      <c r="BJ39" s="311"/>
      <c r="BK39" s="311"/>
      <c r="BL39" s="311"/>
      <c r="BM39" s="311"/>
      <c r="BN39" s="311"/>
      <c r="BO39" s="311"/>
      <c r="BP39" s="311"/>
      <c r="BQ39" s="311"/>
      <c r="BR39" s="311"/>
      <c r="BS39" s="311"/>
      <c r="BT39" s="311"/>
      <c r="BU39" s="311"/>
      <c r="BV39" s="311"/>
      <c r="BW39" s="311"/>
      <c r="BX39" s="311"/>
      <c r="BY39" s="311"/>
      <c r="BZ39" s="311"/>
      <c r="CA39" s="311"/>
      <c r="CB39" s="311"/>
      <c r="CC39" s="311"/>
      <c r="CD39" s="311"/>
      <c r="CE39" s="311"/>
      <c r="CF39" s="311"/>
      <c r="CG39" s="311"/>
      <c r="CH39" s="311"/>
      <c r="CI39" s="311"/>
      <c r="CJ39" s="311"/>
      <c r="CK39" s="311"/>
      <c r="CL39" s="311"/>
      <c r="CM39" s="311"/>
      <c r="CN39" s="311"/>
      <c r="CO39" s="311"/>
      <c r="CP39" s="311"/>
      <c r="CQ39" s="311"/>
      <c r="CR39" s="311"/>
      <c r="CS39" s="311"/>
      <c r="CT39" s="311"/>
      <c r="CU39" s="311"/>
      <c r="CV39" s="311"/>
      <c r="CW39" s="311"/>
      <c r="CX39" s="311"/>
      <c r="CY39" s="311"/>
      <c r="CZ39" s="311"/>
      <c r="DA39" s="311"/>
      <c r="DB39" s="311"/>
      <c r="DC39" s="311"/>
      <c r="DD39" s="311"/>
      <c r="DE39" s="311"/>
      <c r="DF39" s="311"/>
      <c r="DG39" s="311"/>
      <c r="DH39" s="311"/>
      <c r="DI39" s="311"/>
    </row>
    <row r="40" spans="1:113" s="312" customFormat="1" ht="12.75" customHeight="1" x14ac:dyDescent="0.25">
      <c r="A40" s="305"/>
      <c r="B40" s="496"/>
      <c r="C40" s="497"/>
      <c r="D40" s="497"/>
      <c r="E40" s="497"/>
      <c r="F40" s="497"/>
      <c r="G40" s="497"/>
      <c r="H40" s="498"/>
      <c r="I40" s="313"/>
      <c r="J40" s="307"/>
      <c r="K40" s="402"/>
      <c r="L40" s="308"/>
      <c r="M40" s="308"/>
      <c r="N40" s="308"/>
      <c r="O40" s="309"/>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10"/>
      <c r="BF40" s="311"/>
      <c r="BG40" s="311"/>
      <c r="BH40" s="311"/>
      <c r="BI40" s="311"/>
      <c r="BJ40" s="311"/>
      <c r="BK40" s="311"/>
      <c r="BL40" s="311"/>
      <c r="BM40" s="311"/>
      <c r="BN40" s="311"/>
      <c r="BO40" s="311"/>
      <c r="BP40" s="311"/>
      <c r="BQ40" s="311"/>
      <c r="BR40" s="311"/>
      <c r="BS40" s="311"/>
      <c r="BT40" s="311"/>
      <c r="BU40" s="311"/>
      <c r="BV40" s="311"/>
      <c r="BW40" s="311"/>
      <c r="BX40" s="311"/>
      <c r="BY40" s="311"/>
      <c r="BZ40" s="311"/>
      <c r="CA40" s="311"/>
      <c r="CB40" s="311"/>
      <c r="CC40" s="311"/>
      <c r="CD40" s="311"/>
      <c r="CE40" s="311"/>
      <c r="CF40" s="311"/>
      <c r="CG40" s="311"/>
      <c r="CH40" s="311"/>
      <c r="CI40" s="311"/>
      <c r="CJ40" s="311"/>
      <c r="CK40" s="311"/>
      <c r="CL40" s="311"/>
      <c r="CM40" s="311"/>
      <c r="CN40" s="311"/>
      <c r="CO40" s="311"/>
      <c r="CP40" s="311"/>
      <c r="CQ40" s="311"/>
      <c r="CR40" s="311"/>
      <c r="CS40" s="311"/>
      <c r="CT40" s="311"/>
      <c r="CU40" s="311"/>
      <c r="CV40" s="311"/>
      <c r="CW40" s="311"/>
      <c r="CX40" s="311"/>
      <c r="CY40" s="311"/>
      <c r="CZ40" s="311"/>
      <c r="DA40" s="311"/>
      <c r="DB40" s="311"/>
      <c r="DC40" s="311"/>
      <c r="DD40" s="311"/>
      <c r="DE40" s="311"/>
      <c r="DF40" s="311"/>
      <c r="DG40" s="311"/>
      <c r="DH40" s="311"/>
      <c r="DI40" s="311"/>
    </row>
    <row r="41" spans="1:113" ht="21" customHeight="1" x14ac:dyDescent="0.25">
      <c r="A41" s="296"/>
      <c r="B41" s="499" t="s">
        <v>45</v>
      </c>
      <c r="C41" s="500"/>
      <c r="D41" s="315"/>
      <c r="E41" s="501"/>
      <c r="F41" s="502"/>
      <c r="G41" s="502"/>
      <c r="H41" s="503"/>
      <c r="I41" s="297"/>
    </row>
    <row r="42" spans="1:113" s="312" customFormat="1" ht="26.25" customHeight="1" x14ac:dyDescent="0.25">
      <c r="A42" s="305"/>
      <c r="B42" s="504" t="s">
        <v>46</v>
      </c>
      <c r="C42" s="505"/>
      <c r="D42" s="505"/>
      <c r="E42" s="506" t="s">
        <v>262</v>
      </c>
      <c r="F42" s="506"/>
      <c r="G42" s="506"/>
      <c r="H42" s="360"/>
      <c r="I42" s="313"/>
      <c r="J42" s="316"/>
      <c r="K42" s="308"/>
      <c r="L42" s="308"/>
      <c r="M42" s="308"/>
      <c r="N42" s="308"/>
      <c r="O42" s="309"/>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10"/>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1"/>
    </row>
    <row r="43" spans="1:113" ht="23.25" customHeight="1" x14ac:dyDescent="0.25">
      <c r="A43" s="296"/>
      <c r="B43" s="507"/>
      <c r="C43" s="508"/>
      <c r="D43" s="509"/>
      <c r="E43" s="506" t="s">
        <v>263</v>
      </c>
      <c r="F43" s="506"/>
      <c r="G43" s="506"/>
      <c r="H43" s="360"/>
      <c r="I43" s="297"/>
      <c r="J43" s="596"/>
      <c r="K43" s="528"/>
      <c r="L43" s="528"/>
    </row>
    <row r="44" spans="1:113" s="358" customFormat="1" ht="33.75" customHeight="1" x14ac:dyDescent="0.25">
      <c r="A44" s="352"/>
      <c r="B44" s="499" t="s">
        <v>47</v>
      </c>
      <c r="C44" s="500"/>
      <c r="D44" s="315"/>
      <c r="E44" s="510"/>
      <c r="F44" s="511"/>
      <c r="G44" s="511"/>
      <c r="H44" s="512"/>
      <c r="I44" s="353"/>
      <c r="J44" s="597"/>
      <c r="K44" s="598"/>
      <c r="L44" s="354"/>
      <c r="M44" s="354"/>
      <c r="N44" s="354"/>
      <c r="O44" s="355"/>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c r="AN44" s="354"/>
      <c r="AO44" s="354"/>
      <c r="AP44" s="354"/>
      <c r="AQ44" s="354"/>
      <c r="AR44" s="354"/>
      <c r="AS44" s="354"/>
      <c r="AT44" s="354"/>
      <c r="AU44" s="354"/>
      <c r="AV44" s="354"/>
      <c r="AW44" s="354"/>
      <c r="AX44" s="354"/>
      <c r="AY44" s="354"/>
      <c r="AZ44" s="354"/>
      <c r="BA44" s="354"/>
      <c r="BB44" s="354"/>
      <c r="BC44" s="354"/>
      <c r="BD44" s="354"/>
      <c r="BE44" s="356"/>
      <c r="BF44" s="357"/>
      <c r="BG44" s="357"/>
      <c r="BH44" s="357"/>
      <c r="BI44" s="357"/>
      <c r="BJ44" s="357"/>
      <c r="BK44" s="357"/>
      <c r="BL44" s="357"/>
      <c r="BM44" s="357"/>
      <c r="BN44" s="357"/>
      <c r="BO44" s="357"/>
      <c r="BP44" s="357"/>
      <c r="BQ44" s="357"/>
      <c r="BR44" s="357"/>
      <c r="BS44" s="357"/>
      <c r="BT44" s="357"/>
      <c r="BU44" s="357"/>
      <c r="BV44" s="357"/>
      <c r="BW44" s="357"/>
      <c r="BX44" s="357"/>
      <c r="BY44" s="357"/>
      <c r="BZ44" s="357"/>
      <c r="CA44" s="357"/>
      <c r="CB44" s="357"/>
      <c r="CC44" s="357"/>
      <c r="CD44" s="357"/>
      <c r="CE44" s="357"/>
      <c r="CF44" s="357"/>
      <c r="CG44" s="357"/>
      <c r="CH44" s="357"/>
      <c r="CI44" s="357"/>
      <c r="CJ44" s="357"/>
      <c r="CK44" s="357"/>
      <c r="CL44" s="357"/>
      <c r="CM44" s="357"/>
      <c r="CN44" s="357"/>
      <c r="CO44" s="357"/>
      <c r="CP44" s="357"/>
      <c r="CQ44" s="357"/>
      <c r="CR44" s="357"/>
      <c r="CS44" s="357"/>
      <c r="CT44" s="357"/>
      <c r="CU44" s="357"/>
      <c r="CV44" s="357"/>
      <c r="CW44" s="357"/>
      <c r="CX44" s="357"/>
      <c r="CY44" s="357"/>
      <c r="CZ44" s="357"/>
      <c r="DA44" s="357"/>
      <c r="DB44" s="357"/>
      <c r="DC44" s="357"/>
      <c r="DD44" s="357"/>
      <c r="DE44" s="357"/>
      <c r="DF44" s="357"/>
      <c r="DG44" s="357"/>
      <c r="DH44" s="357"/>
      <c r="DI44" s="357"/>
    </row>
    <row r="45" spans="1:113" ht="35.25" customHeight="1" x14ac:dyDescent="0.25">
      <c r="A45" s="296"/>
      <c r="B45" s="513" t="s">
        <v>48</v>
      </c>
      <c r="C45" s="506"/>
      <c r="D45" s="315"/>
      <c r="E45" s="501"/>
      <c r="F45" s="502"/>
      <c r="G45" s="502"/>
      <c r="H45" s="503"/>
      <c r="I45" s="297"/>
      <c r="J45" s="596"/>
      <c r="K45" s="528"/>
      <c r="L45" s="528"/>
    </row>
    <row r="46" spans="1:113" ht="19.5" customHeight="1" thickBot="1" x14ac:dyDescent="0.3">
      <c r="A46" s="296"/>
      <c r="B46" s="514" t="s">
        <v>49</v>
      </c>
      <c r="C46" s="515"/>
      <c r="D46" s="315"/>
      <c r="E46" s="516"/>
      <c r="F46" s="517"/>
      <c r="G46" s="517"/>
      <c r="H46" s="518"/>
      <c r="I46" s="297"/>
      <c r="J46" s="596"/>
      <c r="K46" s="528"/>
    </row>
    <row r="47" spans="1:113" s="312" customFormat="1" ht="20.25" customHeight="1" x14ac:dyDescent="0.25">
      <c r="A47" s="305"/>
      <c r="B47" s="639" t="s">
        <v>50</v>
      </c>
      <c r="C47" s="640"/>
      <c r="D47" s="640"/>
      <c r="E47" s="640"/>
      <c r="F47" s="640"/>
      <c r="G47" s="640"/>
      <c r="H47" s="641"/>
      <c r="I47" s="338"/>
      <c r="J47" s="307"/>
      <c r="K47" s="402"/>
      <c r="L47" s="308"/>
      <c r="M47" s="308"/>
      <c r="N47" s="308"/>
      <c r="O47" s="309"/>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10"/>
      <c r="BF47" s="311"/>
      <c r="BG47" s="311"/>
      <c r="BH47" s="311"/>
      <c r="BI47" s="311"/>
      <c r="BJ47" s="311"/>
      <c r="BK47" s="311"/>
      <c r="BL47" s="311"/>
      <c r="BM47" s="311"/>
      <c r="BN47" s="311"/>
      <c r="BO47" s="311"/>
      <c r="BP47" s="311"/>
      <c r="BQ47" s="311"/>
      <c r="BR47" s="311"/>
      <c r="BS47" s="311"/>
      <c r="BT47" s="311"/>
      <c r="BU47" s="311"/>
      <c r="BV47" s="311"/>
      <c r="BW47" s="311"/>
      <c r="BX47" s="311"/>
      <c r="BY47" s="311"/>
      <c r="BZ47" s="311"/>
      <c r="CA47" s="311"/>
      <c r="CB47" s="311"/>
      <c r="CC47" s="311"/>
      <c r="CD47" s="311"/>
      <c r="CE47" s="311"/>
      <c r="CF47" s="311"/>
      <c r="CG47" s="311"/>
      <c r="CH47" s="311"/>
      <c r="CI47" s="311"/>
      <c r="CJ47" s="311"/>
      <c r="CK47" s="311"/>
      <c r="CL47" s="311"/>
      <c r="CM47" s="311"/>
      <c r="CN47" s="311"/>
      <c r="CO47" s="311"/>
      <c r="CP47" s="311"/>
      <c r="CQ47" s="311"/>
      <c r="CR47" s="311"/>
      <c r="CS47" s="311"/>
      <c r="CT47" s="311"/>
      <c r="CU47" s="311"/>
      <c r="CV47" s="311"/>
      <c r="CW47" s="311"/>
      <c r="CX47" s="311"/>
      <c r="CY47" s="311"/>
      <c r="CZ47" s="311"/>
      <c r="DA47" s="311"/>
      <c r="DB47" s="311"/>
      <c r="DC47" s="311"/>
      <c r="DD47" s="311"/>
      <c r="DE47" s="311"/>
      <c r="DF47" s="311"/>
      <c r="DG47" s="311"/>
      <c r="DH47" s="311"/>
      <c r="DI47" s="311"/>
    </row>
    <row r="48" spans="1:113" s="302" customFormat="1" ht="46.5" customHeight="1" x14ac:dyDescent="0.25">
      <c r="A48" s="299"/>
      <c r="B48" s="593" t="s">
        <v>51</v>
      </c>
      <c r="C48" s="594"/>
      <c r="D48" s="594"/>
      <c r="E48" s="594"/>
      <c r="F48" s="594"/>
      <c r="G48" s="594"/>
      <c r="H48" s="595"/>
      <c r="I48" s="340"/>
      <c r="J48" s="298"/>
      <c r="K48" s="401"/>
      <c r="L48" s="299"/>
      <c r="M48" s="299"/>
      <c r="N48" s="299"/>
      <c r="O48" s="300"/>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301"/>
    </row>
    <row r="49" spans="1:113" s="312" customFormat="1" ht="18.75" customHeight="1" x14ac:dyDescent="0.25">
      <c r="A49" s="305"/>
      <c r="B49" s="519" t="s">
        <v>52</v>
      </c>
      <c r="C49" s="520"/>
      <c r="D49" s="520"/>
      <c r="E49" s="520"/>
      <c r="F49" s="520"/>
      <c r="G49" s="541"/>
      <c r="H49" s="360"/>
      <c r="I49" s="338"/>
      <c r="J49" s="307"/>
      <c r="K49" s="402"/>
      <c r="L49" s="308"/>
      <c r="M49" s="308"/>
      <c r="N49" s="308"/>
      <c r="O49" s="309"/>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10"/>
      <c r="BF49" s="311"/>
      <c r="BG49" s="311"/>
      <c r="BH49" s="311"/>
      <c r="BI49" s="311"/>
      <c r="BJ49" s="311"/>
      <c r="BK49" s="311"/>
      <c r="BL49" s="311"/>
      <c r="BM49" s="311"/>
      <c r="BN49" s="311"/>
      <c r="BO49" s="311"/>
      <c r="BP49" s="311"/>
      <c r="BQ49" s="311"/>
      <c r="BR49" s="311"/>
      <c r="BS49" s="311"/>
      <c r="BT49" s="311"/>
      <c r="BU49" s="311"/>
      <c r="BV49" s="311"/>
      <c r="BW49" s="311"/>
      <c r="BX49" s="311"/>
      <c r="BY49" s="311"/>
      <c r="BZ49" s="311"/>
      <c r="CA49" s="311"/>
      <c r="CB49" s="311"/>
      <c r="CC49" s="311"/>
      <c r="CD49" s="311"/>
      <c r="CE49" s="311"/>
      <c r="CF49" s="311"/>
      <c r="CG49" s="311"/>
      <c r="CH49" s="311"/>
      <c r="CI49" s="311"/>
      <c r="CJ49" s="311"/>
      <c r="CK49" s="311"/>
      <c r="CL49" s="311"/>
      <c r="CM49" s="311"/>
      <c r="CN49" s="311"/>
      <c r="CO49" s="311"/>
      <c r="CP49" s="311"/>
      <c r="CQ49" s="311"/>
      <c r="CR49" s="311"/>
      <c r="CS49" s="311"/>
      <c r="CT49" s="311"/>
      <c r="CU49" s="311"/>
      <c r="CV49" s="311"/>
      <c r="CW49" s="311"/>
      <c r="CX49" s="311"/>
      <c r="CY49" s="311"/>
      <c r="CZ49" s="311"/>
      <c r="DA49" s="311"/>
      <c r="DB49" s="311"/>
      <c r="DC49" s="311"/>
      <c r="DD49" s="311"/>
      <c r="DE49" s="311"/>
      <c r="DF49" s="311"/>
      <c r="DG49" s="311"/>
      <c r="DH49" s="311"/>
      <c r="DI49" s="311"/>
    </row>
    <row r="50" spans="1:113" s="302" customFormat="1" ht="20.25" customHeight="1" x14ac:dyDescent="0.25">
      <c r="A50" s="299"/>
      <c r="B50" s="593" t="s">
        <v>53</v>
      </c>
      <c r="C50" s="594"/>
      <c r="D50" s="594"/>
      <c r="E50" s="594"/>
      <c r="F50" s="594"/>
      <c r="G50" s="594"/>
      <c r="H50" s="595"/>
      <c r="I50" s="340"/>
      <c r="J50" s="298"/>
      <c r="K50" s="401"/>
      <c r="L50" s="299"/>
      <c r="M50" s="299"/>
      <c r="N50" s="299"/>
      <c r="O50" s="300"/>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301"/>
    </row>
    <row r="51" spans="1:113" s="312" customFormat="1" ht="21" customHeight="1" x14ac:dyDescent="0.25">
      <c r="A51" s="305"/>
      <c r="B51" s="532" t="s">
        <v>54</v>
      </c>
      <c r="C51" s="533"/>
      <c r="D51" s="533"/>
      <c r="E51" s="533"/>
      <c r="F51" s="533"/>
      <c r="G51" s="628"/>
      <c r="H51" s="360"/>
      <c r="I51" s="338"/>
      <c r="J51" s="307"/>
      <c r="K51" s="402"/>
      <c r="L51" s="308"/>
      <c r="M51" s="308"/>
      <c r="N51" s="308"/>
      <c r="O51" s="309"/>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8"/>
      <c r="AY51" s="308"/>
      <c r="AZ51" s="308"/>
      <c r="BA51" s="308"/>
      <c r="BB51" s="308"/>
      <c r="BC51" s="308"/>
      <c r="BD51" s="308"/>
      <c r="BE51" s="310"/>
      <c r="BF51" s="311"/>
      <c r="BG51" s="311"/>
      <c r="BH51" s="311"/>
      <c r="BI51" s="311"/>
      <c r="BJ51" s="311"/>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1"/>
      <c r="CG51" s="311"/>
      <c r="CH51" s="311"/>
      <c r="CI51" s="311"/>
      <c r="CJ51" s="311"/>
      <c r="CK51" s="311"/>
      <c r="CL51" s="311"/>
      <c r="CM51" s="311"/>
      <c r="CN51" s="311"/>
      <c r="CO51" s="311"/>
      <c r="CP51" s="311"/>
      <c r="CQ51" s="311"/>
      <c r="CR51" s="311"/>
      <c r="CS51" s="311"/>
      <c r="CT51" s="311"/>
      <c r="CU51" s="311"/>
      <c r="CV51" s="311"/>
      <c r="CW51" s="311"/>
      <c r="CX51" s="311"/>
      <c r="CY51" s="311"/>
      <c r="CZ51" s="311"/>
      <c r="DA51" s="311"/>
      <c r="DB51" s="311"/>
      <c r="DC51" s="311"/>
      <c r="DD51" s="311"/>
      <c r="DE51" s="311"/>
      <c r="DF51" s="311"/>
      <c r="DG51" s="311"/>
      <c r="DH51" s="311"/>
      <c r="DI51" s="311"/>
    </row>
    <row r="52" spans="1:113" s="302" customFormat="1" ht="18.75" customHeight="1" x14ac:dyDescent="0.25">
      <c r="A52" s="299"/>
      <c r="B52" s="519" t="s">
        <v>55</v>
      </c>
      <c r="C52" s="520"/>
      <c r="D52" s="520"/>
      <c r="E52" s="520"/>
      <c r="F52" s="520"/>
      <c r="G52" s="520"/>
      <c r="H52" s="360"/>
      <c r="I52" s="340"/>
      <c r="J52" s="298"/>
      <c r="K52" s="401"/>
      <c r="L52" s="299"/>
      <c r="M52" s="299"/>
      <c r="N52" s="299"/>
      <c r="O52" s="300"/>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301"/>
    </row>
    <row r="53" spans="1:113" s="302" customFormat="1" ht="31.5" customHeight="1" x14ac:dyDescent="0.25">
      <c r="A53" s="299"/>
      <c r="B53" s="519" t="s">
        <v>56</v>
      </c>
      <c r="C53" s="520"/>
      <c r="D53" s="520"/>
      <c r="E53" s="520"/>
      <c r="F53" s="520"/>
      <c r="G53" s="520"/>
      <c r="H53" s="360"/>
      <c r="I53" s="340"/>
      <c r="J53" s="298"/>
      <c r="K53" s="401"/>
      <c r="L53" s="299"/>
      <c r="M53" s="299"/>
      <c r="N53" s="299"/>
      <c r="O53" s="300"/>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301"/>
    </row>
    <row r="54" spans="1:113" s="302" customFormat="1" ht="18.75" customHeight="1" x14ac:dyDescent="0.25">
      <c r="A54" s="299"/>
      <c r="B54" s="519" t="s">
        <v>57</v>
      </c>
      <c r="C54" s="520"/>
      <c r="D54" s="520"/>
      <c r="E54" s="520"/>
      <c r="F54" s="520"/>
      <c r="G54" s="520"/>
      <c r="H54" s="360"/>
      <c r="I54" s="340"/>
      <c r="J54" s="298"/>
      <c r="K54" s="401"/>
      <c r="L54" s="299"/>
      <c r="M54" s="299"/>
      <c r="N54" s="299"/>
      <c r="O54" s="300"/>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299"/>
      <c r="BC54" s="299"/>
      <c r="BD54" s="299"/>
      <c r="BE54" s="301"/>
    </row>
    <row r="55" spans="1:113" s="302" customFormat="1" ht="23.25" customHeight="1" x14ac:dyDescent="0.25">
      <c r="A55" s="299"/>
      <c r="B55" s="519" t="s">
        <v>58</v>
      </c>
      <c r="C55" s="520"/>
      <c r="D55" s="520"/>
      <c r="E55" s="520"/>
      <c r="F55" s="520"/>
      <c r="G55" s="520"/>
      <c r="H55" s="360"/>
      <c r="I55" s="340"/>
      <c r="J55" s="298"/>
      <c r="K55" s="401"/>
      <c r="L55" s="299"/>
      <c r="M55" s="299"/>
      <c r="N55" s="299"/>
      <c r="O55" s="300"/>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301"/>
    </row>
    <row r="56" spans="1:113" s="302" customFormat="1" ht="19.5" customHeight="1" x14ac:dyDescent="0.25">
      <c r="A56" s="299"/>
      <c r="B56" s="593" t="s">
        <v>59</v>
      </c>
      <c r="C56" s="594"/>
      <c r="D56" s="594"/>
      <c r="E56" s="594"/>
      <c r="F56" s="594"/>
      <c r="G56" s="594"/>
      <c r="H56" s="595"/>
      <c r="I56" s="340"/>
      <c r="J56" s="298"/>
      <c r="K56" s="401"/>
      <c r="L56" s="299"/>
      <c r="M56" s="299"/>
      <c r="N56" s="299"/>
      <c r="O56" s="300"/>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301"/>
    </row>
    <row r="57" spans="1:113" s="312" customFormat="1" ht="51" customHeight="1" x14ac:dyDescent="0.25">
      <c r="A57" s="305"/>
      <c r="B57" s="519" t="s">
        <v>60</v>
      </c>
      <c r="C57" s="520"/>
      <c r="D57" s="520"/>
      <c r="E57" s="520"/>
      <c r="F57" s="520"/>
      <c r="G57" s="541"/>
      <c r="H57" s="374"/>
      <c r="I57" s="338"/>
      <c r="J57" s="307"/>
      <c r="K57" s="402"/>
      <c r="L57" s="308"/>
      <c r="M57" s="308"/>
      <c r="N57" s="308"/>
      <c r="O57" s="309"/>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8"/>
      <c r="BC57" s="308"/>
      <c r="BD57" s="308"/>
      <c r="BE57" s="310"/>
      <c r="BF57" s="311"/>
      <c r="BG57" s="311"/>
      <c r="BH57" s="311"/>
      <c r="BI57" s="311"/>
      <c r="BJ57" s="311"/>
      <c r="BK57" s="311"/>
      <c r="BL57" s="311"/>
      <c r="BM57" s="311"/>
      <c r="BN57" s="311"/>
      <c r="BO57" s="311"/>
      <c r="BP57" s="311"/>
      <c r="BQ57" s="311"/>
      <c r="BR57" s="311"/>
      <c r="BS57" s="311"/>
      <c r="BT57" s="311"/>
      <c r="BU57" s="311"/>
      <c r="BV57" s="311"/>
      <c r="BW57" s="311"/>
      <c r="BX57" s="311"/>
      <c r="BY57" s="311"/>
      <c r="BZ57" s="311"/>
      <c r="CA57" s="311"/>
      <c r="CB57" s="311"/>
      <c r="CC57" s="311"/>
      <c r="CD57" s="311"/>
      <c r="CE57" s="311"/>
      <c r="CF57" s="311"/>
      <c r="CG57" s="311"/>
      <c r="CH57" s="311"/>
      <c r="CI57" s="311"/>
      <c r="CJ57" s="311"/>
      <c r="CK57" s="311"/>
      <c r="CL57" s="311"/>
      <c r="CM57" s="311"/>
      <c r="CN57" s="311"/>
      <c r="CO57" s="311"/>
      <c r="CP57" s="311"/>
      <c r="CQ57" s="311"/>
      <c r="CR57" s="311"/>
      <c r="CS57" s="311"/>
      <c r="CT57" s="311"/>
      <c r="CU57" s="311"/>
      <c r="CV57" s="311"/>
      <c r="CW57" s="311"/>
      <c r="CX57" s="311"/>
      <c r="CY57" s="311"/>
      <c r="CZ57" s="311"/>
      <c r="DA57" s="311"/>
      <c r="DB57" s="311"/>
      <c r="DC57" s="311"/>
      <c r="DD57" s="311"/>
      <c r="DE57" s="311"/>
      <c r="DF57" s="311"/>
      <c r="DG57" s="311"/>
      <c r="DH57" s="311"/>
      <c r="DI57" s="311"/>
    </row>
    <row r="58" spans="1:113" s="302" customFormat="1" ht="19.5" customHeight="1" x14ac:dyDescent="0.25">
      <c r="A58" s="299"/>
      <c r="B58" s="593" t="s">
        <v>61</v>
      </c>
      <c r="C58" s="594"/>
      <c r="D58" s="594"/>
      <c r="E58" s="594"/>
      <c r="F58" s="594"/>
      <c r="G58" s="594"/>
      <c r="H58" s="595"/>
      <c r="I58" s="340"/>
      <c r="J58" s="298"/>
      <c r="K58" s="401"/>
      <c r="L58" s="299"/>
      <c r="M58" s="299"/>
      <c r="N58" s="299"/>
      <c r="O58" s="300"/>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301"/>
    </row>
    <row r="59" spans="1:113" s="312" customFormat="1" ht="22.5" customHeight="1" thickBot="1" x14ac:dyDescent="0.3">
      <c r="A59" s="305"/>
      <c r="B59" s="590" t="s">
        <v>62</v>
      </c>
      <c r="C59" s="591"/>
      <c r="D59" s="591"/>
      <c r="E59" s="591"/>
      <c r="F59" s="591"/>
      <c r="G59" s="592"/>
      <c r="H59" s="375"/>
      <c r="I59" s="338"/>
      <c r="J59" s="307"/>
      <c r="K59" s="402"/>
      <c r="L59" s="308"/>
      <c r="M59" s="308"/>
      <c r="N59" s="308"/>
      <c r="O59" s="309"/>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c r="AZ59" s="308"/>
      <c r="BA59" s="308"/>
      <c r="BB59" s="308"/>
      <c r="BC59" s="308"/>
      <c r="BD59" s="308"/>
      <c r="BE59" s="310"/>
      <c r="BF59" s="311"/>
      <c r="BG59" s="311"/>
      <c r="BH59" s="311"/>
      <c r="BI59" s="311"/>
      <c r="BJ59" s="311"/>
      <c r="BK59" s="311"/>
      <c r="BL59" s="311"/>
      <c r="BM59" s="311"/>
      <c r="BN59" s="311"/>
      <c r="BO59" s="311"/>
      <c r="BP59" s="311"/>
      <c r="BQ59" s="311"/>
      <c r="BR59" s="311"/>
      <c r="BS59" s="311"/>
      <c r="BT59" s="311"/>
      <c r="BU59" s="311"/>
      <c r="BV59" s="311"/>
      <c r="BW59" s="311"/>
      <c r="BX59" s="311"/>
      <c r="BY59" s="311"/>
      <c r="BZ59" s="311"/>
      <c r="CA59" s="311"/>
      <c r="CB59" s="311"/>
      <c r="CC59" s="311"/>
      <c r="CD59" s="311"/>
      <c r="CE59" s="311"/>
      <c r="CF59" s="311"/>
      <c r="CG59" s="311"/>
      <c r="CH59" s="311"/>
      <c r="CI59" s="311"/>
      <c r="CJ59" s="311"/>
      <c r="CK59" s="311"/>
      <c r="CL59" s="311"/>
      <c r="CM59" s="311"/>
      <c r="CN59" s="311"/>
      <c r="CO59" s="311"/>
      <c r="CP59" s="311"/>
      <c r="CQ59" s="311"/>
      <c r="CR59" s="311"/>
      <c r="CS59" s="311"/>
      <c r="CT59" s="311"/>
      <c r="CU59" s="311"/>
      <c r="CV59" s="311"/>
      <c r="CW59" s="311"/>
      <c r="CX59" s="311"/>
      <c r="CY59" s="311"/>
      <c r="CZ59" s="311"/>
      <c r="DA59" s="311"/>
      <c r="DB59" s="311"/>
      <c r="DC59" s="311"/>
      <c r="DD59" s="311"/>
      <c r="DE59" s="311"/>
      <c r="DF59" s="311"/>
      <c r="DG59" s="311"/>
      <c r="DH59" s="311"/>
      <c r="DI59" s="311"/>
    </row>
    <row r="60" spans="1:113" s="312" customFormat="1" ht="24.75" customHeight="1" x14ac:dyDescent="0.25">
      <c r="A60" s="305"/>
      <c r="B60" s="636" t="s">
        <v>63</v>
      </c>
      <c r="C60" s="637"/>
      <c r="D60" s="637"/>
      <c r="E60" s="637"/>
      <c r="F60" s="637"/>
      <c r="G60" s="637"/>
      <c r="H60" s="638"/>
      <c r="I60" s="338"/>
      <c r="J60" s="307"/>
      <c r="K60" s="402"/>
      <c r="L60" s="308"/>
      <c r="M60" s="308"/>
      <c r="N60" s="308"/>
      <c r="O60" s="309"/>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8"/>
      <c r="AU60" s="308"/>
      <c r="AV60" s="308"/>
      <c r="AW60" s="308"/>
      <c r="AX60" s="308"/>
      <c r="AY60" s="308"/>
      <c r="AZ60" s="308"/>
      <c r="BA60" s="308"/>
      <c r="BB60" s="308"/>
      <c r="BC60" s="308"/>
      <c r="BD60" s="308"/>
      <c r="BE60" s="310"/>
      <c r="BF60" s="311"/>
      <c r="BG60" s="311"/>
      <c r="BH60" s="311"/>
      <c r="BI60" s="311"/>
      <c r="BJ60" s="311"/>
      <c r="BK60" s="311"/>
      <c r="BL60" s="311"/>
      <c r="BM60" s="311"/>
      <c r="BN60" s="311"/>
      <c r="BO60" s="311"/>
      <c r="BP60" s="311"/>
      <c r="BQ60" s="311"/>
      <c r="BR60" s="311"/>
      <c r="BS60" s="311"/>
      <c r="BT60" s="311"/>
      <c r="BU60" s="311"/>
      <c r="BV60" s="311"/>
      <c r="BW60" s="311"/>
      <c r="BX60" s="311"/>
      <c r="BY60" s="311"/>
      <c r="BZ60" s="311"/>
      <c r="CA60" s="311"/>
      <c r="CB60" s="311"/>
      <c r="CC60" s="311"/>
      <c r="CD60" s="311"/>
      <c r="CE60" s="311"/>
      <c r="CF60" s="311"/>
      <c r="CG60" s="311"/>
      <c r="CH60" s="311"/>
      <c r="CI60" s="311"/>
      <c r="CJ60" s="311"/>
      <c r="CK60" s="311"/>
      <c r="CL60" s="311"/>
      <c r="CM60" s="311"/>
      <c r="CN60" s="311"/>
      <c r="CO60" s="311"/>
      <c r="CP60" s="311"/>
      <c r="CQ60" s="311"/>
      <c r="CR60" s="311"/>
      <c r="CS60" s="311"/>
      <c r="CT60" s="311"/>
      <c r="CU60" s="311"/>
      <c r="CV60" s="311"/>
      <c r="CW60" s="311"/>
      <c r="CX60" s="311"/>
      <c r="CY60" s="311"/>
      <c r="CZ60" s="311"/>
      <c r="DA60" s="311"/>
      <c r="DB60" s="311"/>
      <c r="DC60" s="311"/>
      <c r="DD60" s="311"/>
      <c r="DE60" s="311"/>
      <c r="DF60" s="311"/>
      <c r="DG60" s="311"/>
      <c r="DH60" s="311"/>
      <c r="DI60" s="311"/>
    </row>
    <row r="61" spans="1:113" ht="5.25" customHeight="1" x14ac:dyDescent="0.25">
      <c r="A61" s="296"/>
      <c r="B61" s="519"/>
      <c r="C61" s="520"/>
      <c r="D61" s="399"/>
      <c r="E61" s="520"/>
      <c r="F61" s="520"/>
      <c r="G61" s="520"/>
      <c r="H61" s="400"/>
      <c r="I61" s="297"/>
    </row>
    <row r="62" spans="1:113" s="302" customFormat="1" ht="38.25" customHeight="1" thickBot="1" x14ac:dyDescent="0.3">
      <c r="A62" s="299"/>
      <c r="B62" s="621" t="s">
        <v>64</v>
      </c>
      <c r="C62" s="622"/>
      <c r="D62" s="622"/>
      <c r="E62" s="622"/>
      <c r="F62" s="622"/>
      <c r="G62" s="622"/>
      <c r="H62" s="417"/>
      <c r="I62" s="340"/>
      <c r="J62" s="298"/>
      <c r="K62" s="401"/>
      <c r="L62" s="299"/>
      <c r="M62" s="299"/>
      <c r="N62" s="299"/>
      <c r="O62" s="300"/>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301"/>
    </row>
    <row r="63" spans="1:113" ht="5.25" customHeight="1" x14ac:dyDescent="0.25">
      <c r="A63" s="296"/>
      <c r="B63" s="519"/>
      <c r="C63" s="520"/>
      <c r="D63" s="399"/>
      <c r="E63" s="520"/>
      <c r="F63" s="520"/>
      <c r="G63" s="520"/>
      <c r="H63" s="400"/>
      <c r="I63" s="297"/>
    </row>
    <row r="64" spans="1:113" s="312" customFormat="1" ht="47.25" customHeight="1" x14ac:dyDescent="0.25">
      <c r="A64" s="305"/>
      <c r="B64" s="633" t="s">
        <v>65</v>
      </c>
      <c r="C64" s="634"/>
      <c r="D64" s="634"/>
      <c r="E64" s="634"/>
      <c r="F64" s="634"/>
      <c r="G64" s="634"/>
      <c r="H64" s="635"/>
      <c r="I64" s="338"/>
      <c r="J64" s="298"/>
      <c r="K64" s="401"/>
      <c r="L64" s="308"/>
      <c r="M64" s="308"/>
      <c r="N64" s="308"/>
      <c r="O64" s="309"/>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c r="AS64" s="308"/>
      <c r="AT64" s="308"/>
      <c r="AU64" s="308"/>
      <c r="AV64" s="308"/>
      <c r="AW64" s="308"/>
      <c r="AX64" s="308"/>
      <c r="AY64" s="308"/>
      <c r="AZ64" s="308"/>
      <c r="BA64" s="308"/>
      <c r="BB64" s="308"/>
      <c r="BC64" s="308"/>
      <c r="BD64" s="308"/>
      <c r="BE64" s="310"/>
      <c r="BF64" s="311"/>
      <c r="BG64" s="311"/>
      <c r="BH64" s="311"/>
      <c r="BI64" s="311"/>
      <c r="BJ64" s="311"/>
      <c r="BK64" s="311"/>
      <c r="BL64" s="311"/>
      <c r="BM64" s="311"/>
      <c r="BN64" s="311"/>
      <c r="BO64" s="311"/>
      <c r="BP64" s="311"/>
      <c r="BQ64" s="311"/>
      <c r="BR64" s="311"/>
      <c r="BS64" s="311"/>
      <c r="BT64" s="311"/>
      <c r="BU64" s="311"/>
      <c r="BV64" s="311"/>
      <c r="BW64" s="311"/>
      <c r="BX64" s="311"/>
      <c r="BY64" s="311"/>
      <c r="BZ64" s="311"/>
      <c r="CA64" s="311"/>
      <c r="CB64" s="311"/>
      <c r="CC64" s="311"/>
      <c r="CD64" s="311"/>
      <c r="CE64" s="311"/>
      <c r="CF64" s="311"/>
      <c r="CG64" s="311"/>
      <c r="CH64" s="311"/>
      <c r="CI64" s="311"/>
      <c r="CJ64" s="311"/>
      <c r="CK64" s="311"/>
      <c r="CL64" s="311"/>
      <c r="CM64" s="311"/>
      <c r="CN64" s="311"/>
      <c r="CO64" s="311"/>
      <c r="CP64" s="311"/>
      <c r="CQ64" s="311"/>
      <c r="CR64" s="311"/>
      <c r="CS64" s="311"/>
      <c r="CT64" s="311"/>
      <c r="CU64" s="311"/>
      <c r="CV64" s="311"/>
      <c r="CW64" s="311"/>
      <c r="CX64" s="311"/>
      <c r="CY64" s="311"/>
      <c r="CZ64" s="311"/>
      <c r="DA64" s="311"/>
      <c r="DB64" s="311"/>
      <c r="DC64" s="311"/>
      <c r="DD64" s="311"/>
      <c r="DE64" s="311"/>
      <c r="DF64" s="311"/>
      <c r="DG64" s="311"/>
      <c r="DH64" s="311"/>
      <c r="DI64" s="311"/>
    </row>
    <row r="65" spans="1:113" ht="5.25" customHeight="1" x14ac:dyDescent="0.25">
      <c r="A65" s="296"/>
      <c r="B65" s="519"/>
      <c r="C65" s="520"/>
      <c r="D65" s="399"/>
      <c r="E65" s="520"/>
      <c r="F65" s="520"/>
      <c r="G65" s="520"/>
      <c r="H65" s="400"/>
      <c r="I65" s="297"/>
    </row>
    <row r="66" spans="1:113" s="395" customFormat="1" ht="23.25" customHeight="1" x14ac:dyDescent="0.25">
      <c r="A66" s="388"/>
      <c r="B66" s="587" t="s">
        <v>66</v>
      </c>
      <c r="C66" s="588"/>
      <c r="D66" s="588"/>
      <c r="E66" s="588"/>
      <c r="F66" s="588"/>
      <c r="G66" s="588"/>
      <c r="H66" s="589"/>
      <c r="I66" s="396"/>
      <c r="J66" s="317"/>
      <c r="K66" s="403"/>
      <c r="L66" s="391"/>
      <c r="M66" s="391"/>
      <c r="N66" s="391"/>
      <c r="O66" s="392"/>
      <c r="P66" s="391"/>
      <c r="Q66" s="391"/>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1"/>
      <c r="AY66" s="391"/>
      <c r="AZ66" s="391"/>
      <c r="BA66" s="391"/>
      <c r="BB66" s="391"/>
      <c r="BC66" s="391"/>
      <c r="BD66" s="391"/>
      <c r="BE66" s="393"/>
      <c r="BF66" s="394"/>
      <c r="BG66" s="394"/>
      <c r="BH66" s="394"/>
      <c r="BI66" s="394"/>
      <c r="BJ66" s="394"/>
      <c r="BK66" s="394"/>
      <c r="BL66" s="394"/>
      <c r="BM66" s="394"/>
      <c r="BN66" s="394"/>
      <c r="BO66" s="394"/>
      <c r="BP66" s="394"/>
      <c r="BQ66" s="394"/>
      <c r="BR66" s="394"/>
      <c r="BS66" s="394"/>
      <c r="BT66" s="394"/>
      <c r="BU66" s="394"/>
      <c r="BV66" s="394"/>
      <c r="BW66" s="394"/>
      <c r="BX66" s="394"/>
      <c r="BY66" s="394"/>
      <c r="BZ66" s="394"/>
      <c r="CA66" s="394"/>
      <c r="CB66" s="394"/>
      <c r="CC66" s="394"/>
      <c r="CD66" s="394"/>
      <c r="CE66" s="394"/>
      <c r="CF66" s="394"/>
      <c r="CG66" s="394"/>
      <c r="CH66" s="394"/>
      <c r="CI66" s="394"/>
      <c r="CJ66" s="394"/>
      <c r="CK66" s="394"/>
      <c r="CL66" s="394"/>
      <c r="CM66" s="394"/>
      <c r="CN66" s="394"/>
      <c r="CO66" s="394"/>
      <c r="CP66" s="394"/>
      <c r="CQ66" s="394"/>
      <c r="CR66" s="394"/>
      <c r="CS66" s="394"/>
      <c r="CT66" s="394"/>
      <c r="CU66" s="394"/>
      <c r="CV66" s="394"/>
      <c r="CW66" s="394"/>
      <c r="CX66" s="394"/>
      <c r="CY66" s="394"/>
      <c r="CZ66" s="394"/>
      <c r="DA66" s="394"/>
      <c r="DB66" s="394"/>
      <c r="DC66" s="394"/>
      <c r="DD66" s="394"/>
      <c r="DE66" s="394"/>
      <c r="DF66" s="394"/>
      <c r="DG66" s="394"/>
      <c r="DH66" s="394"/>
      <c r="DI66" s="394"/>
    </row>
    <row r="67" spans="1:113" ht="18" customHeight="1" x14ac:dyDescent="0.25">
      <c r="A67" s="296"/>
      <c r="B67" s="499" t="s">
        <v>67</v>
      </c>
      <c r="C67" s="500"/>
      <c r="D67" s="623"/>
      <c r="E67" s="624"/>
      <c r="F67" s="624"/>
      <c r="G67" s="624"/>
      <c r="H67" s="625"/>
      <c r="I67" s="297"/>
    </row>
    <row r="68" spans="1:113" ht="30.75" customHeight="1" x14ac:dyDescent="0.25">
      <c r="A68" s="296"/>
      <c r="B68" s="499" t="s">
        <v>68</v>
      </c>
      <c r="C68" s="500"/>
      <c r="D68" s="630"/>
      <c r="E68" s="631"/>
      <c r="F68" s="631"/>
      <c r="G68" s="631"/>
      <c r="H68" s="632"/>
      <c r="I68" s="297"/>
      <c r="K68" s="401">
        <f>D68</f>
        <v>0</v>
      </c>
    </row>
    <row r="69" spans="1:113" ht="5.25" customHeight="1" x14ac:dyDescent="0.25">
      <c r="A69" s="296"/>
      <c r="B69" s="612"/>
      <c r="C69" s="502"/>
      <c r="D69" s="502"/>
      <c r="E69" s="502"/>
      <c r="F69" s="502"/>
      <c r="G69" s="502"/>
      <c r="H69" s="503"/>
      <c r="I69" s="297"/>
    </row>
    <row r="70" spans="1:113" ht="19.5" customHeight="1" x14ac:dyDescent="0.25">
      <c r="A70" s="296"/>
      <c r="B70" s="499" t="s">
        <v>69</v>
      </c>
      <c r="C70" s="500"/>
      <c r="D70" s="342"/>
      <c r="E70" s="500" t="s">
        <v>70</v>
      </c>
      <c r="F70" s="500"/>
      <c r="G70" s="500"/>
      <c r="H70" s="376"/>
      <c r="I70" s="297"/>
    </row>
    <row r="71" spans="1:113" ht="21.75" customHeight="1" x14ac:dyDescent="0.25">
      <c r="A71" s="296"/>
      <c r="B71" s="513" t="s">
        <v>71</v>
      </c>
      <c r="C71" s="506"/>
      <c r="D71" s="342"/>
      <c r="E71" s="521" t="s">
        <v>72</v>
      </c>
      <c r="F71" s="522"/>
      <c r="G71" s="515"/>
      <c r="H71" s="376"/>
      <c r="I71" s="297"/>
      <c r="J71" s="555"/>
      <c r="K71" s="556"/>
      <c r="L71" s="556"/>
    </row>
    <row r="72" spans="1:113" ht="21" customHeight="1" x14ac:dyDescent="0.25">
      <c r="A72" s="296"/>
      <c r="B72" s="513" t="s">
        <v>73</v>
      </c>
      <c r="C72" s="506"/>
      <c r="D72" s="342"/>
      <c r="E72" s="521" t="s">
        <v>74</v>
      </c>
      <c r="F72" s="522"/>
      <c r="G72" s="515"/>
      <c r="H72" s="376"/>
      <c r="I72" s="297"/>
      <c r="J72" s="555"/>
      <c r="K72" s="556"/>
    </row>
    <row r="73" spans="1:113" ht="21.75" customHeight="1" thickBot="1" x14ac:dyDescent="0.3">
      <c r="A73" s="296"/>
      <c r="B73" s="491" t="s">
        <v>75</v>
      </c>
      <c r="C73" s="492"/>
      <c r="D73" s="377"/>
      <c r="E73" s="538" t="s">
        <v>76</v>
      </c>
      <c r="F73" s="539"/>
      <c r="G73" s="540"/>
      <c r="H73" s="378"/>
      <c r="I73" s="297"/>
      <c r="J73" s="555"/>
      <c r="K73" s="556"/>
    </row>
    <row r="74" spans="1:113" ht="8.4499999999999993" customHeight="1" thickBot="1" x14ac:dyDescent="0.3">
      <c r="A74" s="296"/>
      <c r="B74" s="381"/>
      <c r="C74" s="418"/>
      <c r="D74" s="418"/>
      <c r="E74" s="299"/>
      <c r="F74" s="419"/>
      <c r="G74" s="419"/>
      <c r="H74" s="420"/>
      <c r="I74" s="340"/>
    </row>
    <row r="75" spans="1:113" s="395" customFormat="1" ht="22.5" customHeight="1" x14ac:dyDescent="0.25">
      <c r="A75" s="388"/>
      <c r="B75" s="535" t="s">
        <v>77</v>
      </c>
      <c r="C75" s="536"/>
      <c r="D75" s="536"/>
      <c r="E75" s="536"/>
      <c r="F75" s="536"/>
      <c r="G75" s="536"/>
      <c r="H75" s="537"/>
      <c r="I75" s="396"/>
      <c r="J75" s="390"/>
      <c r="K75" s="404"/>
      <c r="L75" s="391"/>
      <c r="M75" s="391"/>
      <c r="N75" s="391"/>
      <c r="O75" s="392"/>
      <c r="P75" s="391"/>
      <c r="Q75" s="391"/>
      <c r="R75" s="391"/>
      <c r="S75" s="391"/>
      <c r="T75" s="391"/>
      <c r="U75" s="391"/>
      <c r="V75" s="391"/>
      <c r="W75" s="391"/>
      <c r="X75" s="391"/>
      <c r="Y75" s="391"/>
      <c r="Z75" s="391"/>
      <c r="AA75" s="391"/>
      <c r="AB75" s="391"/>
      <c r="AC75" s="391"/>
      <c r="AD75" s="391"/>
      <c r="AE75" s="391"/>
      <c r="AF75" s="391"/>
      <c r="AG75" s="391"/>
      <c r="AH75" s="391"/>
      <c r="AI75" s="391"/>
      <c r="AJ75" s="391"/>
      <c r="AK75" s="391"/>
      <c r="AL75" s="391"/>
      <c r="AM75" s="391"/>
      <c r="AN75" s="391"/>
      <c r="AO75" s="391"/>
      <c r="AP75" s="391"/>
      <c r="AQ75" s="391"/>
      <c r="AR75" s="391"/>
      <c r="AS75" s="391"/>
      <c r="AT75" s="391"/>
      <c r="AU75" s="391"/>
      <c r="AV75" s="391"/>
      <c r="AW75" s="391"/>
      <c r="AX75" s="391"/>
      <c r="AY75" s="391"/>
      <c r="AZ75" s="391"/>
      <c r="BA75" s="391"/>
      <c r="BB75" s="391"/>
      <c r="BC75" s="391"/>
      <c r="BD75" s="391"/>
      <c r="BE75" s="393"/>
      <c r="BF75" s="394"/>
      <c r="BG75" s="394"/>
      <c r="BH75" s="394"/>
      <c r="BI75" s="394"/>
      <c r="BJ75" s="394"/>
      <c r="BK75" s="394"/>
      <c r="BL75" s="394"/>
      <c r="BM75" s="394"/>
      <c r="BN75" s="394"/>
      <c r="BO75" s="394"/>
      <c r="BP75" s="394"/>
      <c r="BQ75" s="394"/>
      <c r="BR75" s="394"/>
      <c r="BS75" s="394"/>
      <c r="BT75" s="394"/>
      <c r="BU75" s="394"/>
      <c r="BV75" s="394"/>
      <c r="BW75" s="394"/>
      <c r="BX75" s="394"/>
      <c r="BY75" s="394"/>
      <c r="BZ75" s="394"/>
      <c r="CA75" s="394"/>
      <c r="CB75" s="394"/>
      <c r="CC75" s="394"/>
      <c r="CD75" s="394"/>
      <c r="CE75" s="394"/>
      <c r="CF75" s="394"/>
      <c r="CG75" s="394"/>
      <c r="CH75" s="394"/>
      <c r="CI75" s="394"/>
      <c r="CJ75" s="394"/>
      <c r="CK75" s="394"/>
      <c r="CL75" s="394"/>
      <c r="CM75" s="394"/>
      <c r="CN75" s="394"/>
      <c r="CO75" s="394"/>
      <c r="CP75" s="394"/>
      <c r="CQ75" s="394"/>
      <c r="CR75" s="394"/>
      <c r="CS75" s="394"/>
      <c r="CT75" s="394"/>
      <c r="CU75" s="394"/>
      <c r="CV75" s="394"/>
      <c r="CW75" s="394"/>
      <c r="CX75" s="394"/>
      <c r="CY75" s="394"/>
      <c r="CZ75" s="394"/>
      <c r="DA75" s="394"/>
      <c r="DB75" s="394"/>
      <c r="DC75" s="394"/>
      <c r="DD75" s="394"/>
      <c r="DE75" s="394"/>
      <c r="DF75" s="394"/>
      <c r="DG75" s="394"/>
      <c r="DH75" s="394"/>
      <c r="DI75" s="394"/>
    </row>
    <row r="76" spans="1:113" ht="37.5" customHeight="1" x14ac:dyDescent="0.25">
      <c r="A76" s="296"/>
      <c r="B76" s="499" t="s">
        <v>78</v>
      </c>
      <c r="C76" s="500"/>
      <c r="D76" s="342"/>
      <c r="E76" s="500" t="s">
        <v>79</v>
      </c>
      <c r="F76" s="500"/>
      <c r="G76" s="500"/>
      <c r="H76" s="376"/>
      <c r="I76" s="297"/>
    </row>
    <row r="77" spans="1:113" ht="18" customHeight="1" x14ac:dyDescent="0.25">
      <c r="A77" s="296"/>
      <c r="B77" s="513" t="s">
        <v>80</v>
      </c>
      <c r="C77" s="506"/>
      <c r="D77" s="342"/>
      <c r="E77" s="521"/>
      <c r="F77" s="522"/>
      <c r="G77" s="515"/>
      <c r="H77" s="379"/>
      <c r="I77" s="297"/>
      <c r="J77" s="555"/>
      <c r="K77" s="556"/>
      <c r="L77" s="556"/>
    </row>
    <row r="78" spans="1:113" s="426" customFormat="1" ht="18.75" customHeight="1" thickBot="1" x14ac:dyDescent="0.3">
      <c r="A78" s="423"/>
      <c r="B78" s="566" t="s">
        <v>81</v>
      </c>
      <c r="C78" s="567"/>
      <c r="D78" s="567"/>
      <c r="E78" s="567"/>
      <c r="F78" s="567"/>
      <c r="G78" s="567"/>
      <c r="H78" s="568"/>
      <c r="I78" s="424"/>
      <c r="J78" s="317"/>
      <c r="K78" s="403"/>
      <c r="L78" s="318"/>
      <c r="M78" s="318"/>
      <c r="N78" s="318"/>
      <c r="O78" s="425"/>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8"/>
      <c r="BC78" s="318"/>
      <c r="BD78" s="318"/>
      <c r="BE78" s="320"/>
      <c r="BF78" s="321"/>
      <c r="BG78" s="321"/>
      <c r="BH78" s="321"/>
      <c r="BI78" s="321"/>
      <c r="BJ78" s="321"/>
      <c r="BK78" s="321"/>
      <c r="BL78" s="321"/>
      <c r="BM78" s="321"/>
      <c r="BN78" s="321"/>
      <c r="BO78" s="321"/>
      <c r="BP78" s="321"/>
      <c r="BQ78" s="321"/>
      <c r="BR78" s="321"/>
      <c r="BS78" s="321"/>
      <c r="BT78" s="321"/>
      <c r="BU78" s="321"/>
      <c r="BV78" s="321"/>
      <c r="BW78" s="321"/>
      <c r="BX78" s="321"/>
      <c r="BY78" s="321"/>
      <c r="BZ78" s="321"/>
      <c r="CA78" s="321"/>
      <c r="CB78" s="321"/>
      <c r="CC78" s="321"/>
      <c r="CD78" s="321"/>
      <c r="CE78" s="321"/>
      <c r="CF78" s="321"/>
      <c r="CG78" s="321"/>
      <c r="CH78" s="321"/>
      <c r="CI78" s="321"/>
      <c r="CJ78" s="321"/>
      <c r="CK78" s="321"/>
      <c r="CL78" s="321"/>
      <c r="CM78" s="321"/>
      <c r="CN78" s="321"/>
      <c r="CO78" s="321"/>
      <c r="CP78" s="321"/>
      <c r="CQ78" s="321"/>
      <c r="CR78" s="321"/>
      <c r="CS78" s="321"/>
      <c r="CT78" s="321"/>
      <c r="CU78" s="321"/>
      <c r="CV78" s="321"/>
      <c r="CW78" s="321"/>
      <c r="CX78" s="321"/>
      <c r="CY78" s="321"/>
      <c r="CZ78" s="321"/>
      <c r="DA78" s="321"/>
      <c r="DB78" s="321"/>
      <c r="DC78" s="321"/>
      <c r="DD78" s="321"/>
      <c r="DE78" s="321"/>
      <c r="DF78" s="321"/>
      <c r="DG78" s="321"/>
      <c r="DH78" s="321"/>
      <c r="DI78" s="321"/>
    </row>
    <row r="79" spans="1:113" s="302" customFormat="1" ht="9.6" customHeight="1" thickBot="1" x14ac:dyDescent="0.3">
      <c r="A79" s="299"/>
      <c r="B79" s="381"/>
      <c r="C79" s="421"/>
      <c r="D79" s="421"/>
      <c r="E79" s="405"/>
      <c r="F79" s="419"/>
      <c r="G79" s="419"/>
      <c r="H79" s="422"/>
      <c r="I79" s="340"/>
      <c r="J79" s="298"/>
      <c r="K79" s="401"/>
      <c r="L79" s="299"/>
      <c r="M79" s="299"/>
      <c r="N79" s="299"/>
      <c r="O79" s="300"/>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299"/>
      <c r="BC79" s="299"/>
      <c r="BD79" s="299"/>
      <c r="BE79" s="301"/>
    </row>
    <row r="80" spans="1:113" s="395" customFormat="1" ht="21.75" customHeight="1" x14ac:dyDescent="0.25">
      <c r="A80" s="388"/>
      <c r="B80" s="579" t="s">
        <v>82</v>
      </c>
      <c r="C80" s="580"/>
      <c r="D80" s="580"/>
      <c r="E80" s="580"/>
      <c r="F80" s="580"/>
      <c r="G80" s="580"/>
      <c r="H80" s="581"/>
      <c r="I80" s="396"/>
      <c r="J80" s="317"/>
      <c r="K80" s="403"/>
      <c r="L80" s="391"/>
      <c r="M80" s="391"/>
      <c r="N80" s="391"/>
      <c r="O80" s="392"/>
      <c r="P80" s="391"/>
      <c r="Q80" s="391"/>
      <c r="R80" s="391"/>
      <c r="S80" s="391"/>
      <c r="T80" s="391"/>
      <c r="U80" s="391"/>
      <c r="V80" s="391"/>
      <c r="W80" s="391"/>
      <c r="X80" s="391"/>
      <c r="Y80" s="391"/>
      <c r="Z80" s="391"/>
      <c r="AA80" s="391"/>
      <c r="AB80" s="391"/>
      <c r="AC80" s="391"/>
      <c r="AD80" s="391"/>
      <c r="AE80" s="391"/>
      <c r="AF80" s="391"/>
      <c r="AG80" s="391"/>
      <c r="AH80" s="391"/>
      <c r="AI80" s="391"/>
      <c r="AJ80" s="391"/>
      <c r="AK80" s="391"/>
      <c r="AL80" s="391"/>
      <c r="AM80" s="391"/>
      <c r="AN80" s="391"/>
      <c r="AO80" s="391"/>
      <c r="AP80" s="391"/>
      <c r="AQ80" s="391"/>
      <c r="AR80" s="391"/>
      <c r="AS80" s="391"/>
      <c r="AT80" s="391"/>
      <c r="AU80" s="391"/>
      <c r="AV80" s="391"/>
      <c r="AW80" s="391"/>
      <c r="AX80" s="391"/>
      <c r="AY80" s="391"/>
      <c r="AZ80" s="391"/>
      <c r="BA80" s="391"/>
      <c r="BB80" s="391"/>
      <c r="BC80" s="391"/>
      <c r="BD80" s="391"/>
      <c r="BE80" s="393"/>
      <c r="BF80" s="394"/>
      <c r="BG80" s="394"/>
      <c r="BH80" s="394"/>
      <c r="BI80" s="394"/>
      <c r="BJ80" s="394"/>
      <c r="BK80" s="394"/>
      <c r="BL80" s="394"/>
      <c r="BM80" s="394"/>
      <c r="BN80" s="394"/>
      <c r="BO80" s="394"/>
      <c r="BP80" s="394"/>
      <c r="BQ80" s="394"/>
      <c r="BR80" s="394"/>
      <c r="BS80" s="394"/>
      <c r="BT80" s="394"/>
      <c r="BU80" s="394"/>
      <c r="BV80" s="394"/>
      <c r="BW80" s="394"/>
      <c r="BX80" s="394"/>
      <c r="BY80" s="394"/>
      <c r="BZ80" s="394"/>
      <c r="CA80" s="394"/>
      <c r="CB80" s="394"/>
      <c r="CC80" s="394"/>
      <c r="CD80" s="394"/>
      <c r="CE80" s="394"/>
      <c r="CF80" s="394"/>
      <c r="CG80" s="394"/>
      <c r="CH80" s="394"/>
      <c r="CI80" s="394"/>
      <c r="CJ80" s="394"/>
      <c r="CK80" s="394"/>
      <c r="CL80" s="394"/>
      <c r="CM80" s="394"/>
      <c r="CN80" s="394"/>
      <c r="CO80" s="394"/>
      <c r="CP80" s="394"/>
      <c r="CQ80" s="394"/>
      <c r="CR80" s="394"/>
      <c r="CS80" s="394"/>
      <c r="CT80" s="394"/>
      <c r="CU80" s="394"/>
      <c r="CV80" s="394"/>
      <c r="CW80" s="394"/>
      <c r="CX80" s="394"/>
      <c r="CY80" s="394"/>
      <c r="CZ80" s="394"/>
      <c r="DA80" s="394"/>
      <c r="DB80" s="394"/>
      <c r="DC80" s="394"/>
      <c r="DD80" s="394"/>
      <c r="DE80" s="394"/>
      <c r="DF80" s="394"/>
      <c r="DG80" s="394"/>
      <c r="DH80" s="394"/>
      <c r="DI80" s="394"/>
    </row>
    <row r="81" spans="1:113" s="312" customFormat="1" ht="20.25" customHeight="1" x14ac:dyDescent="0.25">
      <c r="A81" s="305"/>
      <c r="B81" s="532" t="s">
        <v>83</v>
      </c>
      <c r="C81" s="533"/>
      <c r="D81" s="533"/>
      <c r="E81" s="584"/>
      <c r="F81" s="585"/>
      <c r="G81" s="585"/>
      <c r="H81" s="586"/>
      <c r="I81" s="338"/>
      <c r="J81" s="298"/>
      <c r="K81" s="401"/>
      <c r="L81" s="308"/>
      <c r="M81" s="308"/>
      <c r="N81" s="308"/>
      <c r="O81" s="309"/>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308"/>
      <c r="AP81" s="308"/>
      <c r="AQ81" s="308"/>
      <c r="AR81" s="308"/>
      <c r="AS81" s="308"/>
      <c r="AT81" s="308"/>
      <c r="AU81" s="308"/>
      <c r="AV81" s="308"/>
      <c r="AW81" s="308"/>
      <c r="AX81" s="308"/>
      <c r="AY81" s="308"/>
      <c r="AZ81" s="308"/>
      <c r="BA81" s="308"/>
      <c r="BB81" s="308"/>
      <c r="BC81" s="308"/>
      <c r="BD81" s="308"/>
      <c r="BE81" s="310"/>
      <c r="BF81" s="311"/>
      <c r="BG81" s="311"/>
      <c r="BH81" s="311"/>
      <c r="BI81" s="311"/>
      <c r="BJ81" s="311"/>
      <c r="BK81" s="311"/>
      <c r="BL81" s="311"/>
      <c r="BM81" s="311"/>
      <c r="BN81" s="311"/>
      <c r="BO81" s="311"/>
      <c r="BP81" s="311"/>
      <c r="BQ81" s="311"/>
      <c r="BR81" s="311"/>
      <c r="BS81" s="311"/>
      <c r="BT81" s="311"/>
      <c r="BU81" s="311"/>
      <c r="BV81" s="311"/>
      <c r="BW81" s="311"/>
      <c r="BX81" s="311"/>
      <c r="BY81" s="311"/>
      <c r="BZ81" s="311"/>
      <c r="CA81" s="311"/>
      <c r="CB81" s="311"/>
      <c r="CC81" s="311"/>
      <c r="CD81" s="311"/>
      <c r="CE81" s="311"/>
      <c r="CF81" s="311"/>
      <c r="CG81" s="311"/>
      <c r="CH81" s="311"/>
      <c r="CI81" s="311"/>
      <c r="CJ81" s="311"/>
      <c r="CK81" s="311"/>
      <c r="CL81" s="311"/>
      <c r="CM81" s="311"/>
      <c r="CN81" s="311"/>
      <c r="CO81" s="311"/>
      <c r="CP81" s="311"/>
      <c r="CQ81" s="311"/>
      <c r="CR81" s="311"/>
      <c r="CS81" s="311"/>
      <c r="CT81" s="311"/>
      <c r="CU81" s="311"/>
      <c r="CV81" s="311"/>
      <c r="CW81" s="311"/>
      <c r="CX81" s="311"/>
      <c r="CY81" s="311"/>
      <c r="CZ81" s="311"/>
      <c r="DA81" s="311"/>
      <c r="DB81" s="311"/>
      <c r="DC81" s="311"/>
      <c r="DD81" s="311"/>
      <c r="DE81" s="311"/>
      <c r="DF81" s="311"/>
      <c r="DG81" s="311"/>
      <c r="DH81" s="311"/>
      <c r="DI81" s="311"/>
    </row>
    <row r="82" spans="1:113" ht="18" customHeight="1" x14ac:dyDescent="0.25">
      <c r="A82" s="296"/>
      <c r="B82" s="569" t="s">
        <v>265</v>
      </c>
      <c r="C82" s="570"/>
      <c r="D82" s="570"/>
      <c r="E82" s="571"/>
      <c r="F82" s="572"/>
      <c r="G82" s="572"/>
      <c r="H82" s="573"/>
      <c r="I82" s="340"/>
    </row>
    <row r="83" spans="1:113" ht="20.25" customHeight="1" x14ac:dyDescent="0.25">
      <c r="A83" s="296"/>
      <c r="B83" s="569" t="s">
        <v>264</v>
      </c>
      <c r="C83" s="570"/>
      <c r="D83" s="570"/>
      <c r="E83" s="571"/>
      <c r="F83" s="572"/>
      <c r="G83" s="572"/>
      <c r="H83" s="573"/>
      <c r="I83" s="340"/>
    </row>
    <row r="84" spans="1:113" ht="18.600000000000001" customHeight="1" x14ac:dyDescent="0.25">
      <c r="A84" s="296"/>
      <c r="B84" s="569" t="s">
        <v>267</v>
      </c>
      <c r="C84" s="570"/>
      <c r="D84" s="570"/>
      <c r="E84" s="571"/>
      <c r="F84" s="572"/>
      <c r="G84" s="572"/>
      <c r="H84" s="573"/>
      <c r="I84" s="340"/>
    </row>
    <row r="85" spans="1:113" ht="18.600000000000001" customHeight="1" x14ac:dyDescent="0.25">
      <c r="A85" s="296"/>
      <c r="B85" s="569" t="s">
        <v>266</v>
      </c>
      <c r="C85" s="570"/>
      <c r="D85" s="570"/>
      <c r="E85" s="571"/>
      <c r="F85" s="572"/>
      <c r="G85" s="572"/>
      <c r="H85" s="573"/>
      <c r="I85" s="340"/>
    </row>
    <row r="86" spans="1:113" ht="18.600000000000001" customHeight="1" thickBot="1" x14ac:dyDescent="0.3">
      <c r="A86" s="296"/>
      <c r="B86" s="574" t="s">
        <v>84</v>
      </c>
      <c r="C86" s="575"/>
      <c r="D86" s="575"/>
      <c r="E86" s="576" t="e">
        <f>E85/E84</f>
        <v>#DIV/0!</v>
      </c>
      <c r="F86" s="577"/>
      <c r="G86" s="577"/>
      <c r="H86" s="578"/>
      <c r="I86" s="340"/>
    </row>
    <row r="87" spans="1:113" s="395" customFormat="1" ht="25.5" customHeight="1" x14ac:dyDescent="0.25">
      <c r="A87" s="388"/>
      <c r="B87" s="535" t="s">
        <v>85</v>
      </c>
      <c r="C87" s="536"/>
      <c r="D87" s="536"/>
      <c r="E87" s="536"/>
      <c r="F87" s="536"/>
      <c r="G87" s="536"/>
      <c r="H87" s="537"/>
      <c r="I87" s="396"/>
      <c r="J87" s="390"/>
      <c r="K87" s="404"/>
      <c r="L87" s="391"/>
      <c r="M87" s="391"/>
      <c r="N87" s="391"/>
      <c r="O87" s="392"/>
      <c r="P87" s="391"/>
      <c r="Q87" s="391"/>
      <c r="R87" s="391"/>
      <c r="S87" s="391"/>
      <c r="T87" s="391"/>
      <c r="U87" s="391"/>
      <c r="V87" s="391"/>
      <c r="W87" s="391"/>
      <c r="X87" s="391"/>
      <c r="Y87" s="391"/>
      <c r="Z87" s="391"/>
      <c r="AA87" s="391"/>
      <c r="AB87" s="391"/>
      <c r="AC87" s="391"/>
      <c r="AD87" s="391"/>
      <c r="AE87" s="391"/>
      <c r="AF87" s="391"/>
      <c r="AG87" s="391"/>
      <c r="AH87" s="391"/>
      <c r="AI87" s="391"/>
      <c r="AJ87" s="391"/>
      <c r="AK87" s="391"/>
      <c r="AL87" s="391"/>
      <c r="AM87" s="391"/>
      <c r="AN87" s="391"/>
      <c r="AO87" s="391"/>
      <c r="AP87" s="391"/>
      <c r="AQ87" s="391"/>
      <c r="AR87" s="391"/>
      <c r="AS87" s="391"/>
      <c r="AT87" s="391"/>
      <c r="AU87" s="391"/>
      <c r="AV87" s="391"/>
      <c r="AW87" s="391"/>
      <c r="AX87" s="391"/>
      <c r="AY87" s="391"/>
      <c r="AZ87" s="391"/>
      <c r="BA87" s="391"/>
      <c r="BB87" s="391"/>
      <c r="BC87" s="391"/>
      <c r="BD87" s="391"/>
      <c r="BE87" s="393"/>
      <c r="BF87" s="394"/>
      <c r="BG87" s="394"/>
      <c r="BH87" s="394"/>
      <c r="BI87" s="394"/>
      <c r="BJ87" s="394"/>
      <c r="BK87" s="394"/>
      <c r="BL87" s="394"/>
      <c r="BM87" s="394"/>
      <c r="BN87" s="394"/>
      <c r="BO87" s="394"/>
      <c r="BP87" s="394"/>
      <c r="BQ87" s="394"/>
      <c r="BR87" s="394"/>
      <c r="BS87" s="394"/>
      <c r="BT87" s="394"/>
      <c r="BU87" s="394"/>
      <c r="BV87" s="394"/>
      <c r="BW87" s="394"/>
      <c r="BX87" s="394"/>
      <c r="BY87" s="394"/>
      <c r="BZ87" s="394"/>
      <c r="CA87" s="394"/>
      <c r="CB87" s="394"/>
      <c r="CC87" s="394"/>
      <c r="CD87" s="394"/>
      <c r="CE87" s="394"/>
      <c r="CF87" s="394"/>
      <c r="CG87" s="394"/>
      <c r="CH87" s="394"/>
      <c r="CI87" s="394"/>
      <c r="CJ87" s="394"/>
      <c r="CK87" s="394"/>
      <c r="CL87" s="394"/>
      <c r="CM87" s="394"/>
      <c r="CN87" s="394"/>
      <c r="CO87" s="394"/>
      <c r="CP87" s="394"/>
      <c r="CQ87" s="394"/>
      <c r="CR87" s="394"/>
      <c r="CS87" s="394"/>
      <c r="CT87" s="394"/>
      <c r="CU87" s="394"/>
      <c r="CV87" s="394"/>
      <c r="CW87" s="394"/>
      <c r="CX87" s="394"/>
      <c r="CY87" s="394"/>
      <c r="CZ87" s="394"/>
      <c r="DA87" s="394"/>
      <c r="DB87" s="394"/>
      <c r="DC87" s="394"/>
      <c r="DD87" s="394"/>
      <c r="DE87" s="394"/>
      <c r="DF87" s="394"/>
      <c r="DG87" s="394"/>
      <c r="DH87" s="394"/>
      <c r="DI87" s="394"/>
    </row>
    <row r="88" spans="1:113" ht="81.75" customHeight="1" x14ac:dyDescent="0.25">
      <c r="A88" s="296"/>
      <c r="B88" s="519" t="s">
        <v>86</v>
      </c>
      <c r="C88" s="541"/>
      <c r="D88" s="342"/>
      <c r="E88" s="582" t="s">
        <v>87</v>
      </c>
      <c r="F88" s="520"/>
      <c r="G88" s="520"/>
      <c r="H88" s="583"/>
      <c r="I88" s="297"/>
    </row>
    <row r="89" spans="1:113" ht="18" customHeight="1" x14ac:dyDescent="0.25">
      <c r="A89" s="296"/>
      <c r="B89" s="513" t="s">
        <v>88</v>
      </c>
      <c r="C89" s="506"/>
      <c r="D89" s="343">
        <f>H72</f>
        <v>0</v>
      </c>
      <c r="E89" s="542" t="s">
        <v>89</v>
      </c>
      <c r="F89" s="543"/>
      <c r="G89" s="544"/>
      <c r="H89" s="376"/>
      <c r="I89" s="297"/>
      <c r="J89" s="555"/>
      <c r="K89" s="556"/>
      <c r="L89" s="556"/>
    </row>
    <row r="90" spans="1:113" ht="18" customHeight="1" x14ac:dyDescent="0.25">
      <c r="A90" s="296"/>
      <c r="B90" s="513" t="s">
        <v>90</v>
      </c>
      <c r="C90" s="506"/>
      <c r="D90" s="343">
        <f>H71</f>
        <v>0</v>
      </c>
      <c r="E90" s="542" t="s">
        <v>91</v>
      </c>
      <c r="F90" s="543"/>
      <c r="G90" s="544"/>
      <c r="H90" s="376"/>
      <c r="I90" s="297"/>
      <c r="J90" s="555"/>
      <c r="K90" s="556"/>
    </row>
    <row r="91" spans="1:113" ht="18" customHeight="1" x14ac:dyDescent="0.25">
      <c r="A91" s="296"/>
      <c r="B91" s="513" t="s">
        <v>92</v>
      </c>
      <c r="C91" s="506"/>
      <c r="D91" s="343">
        <f>D89</f>
        <v>0</v>
      </c>
      <c r="E91" s="542" t="s">
        <v>93</v>
      </c>
      <c r="F91" s="543"/>
      <c r="G91" s="544"/>
      <c r="H91" s="376"/>
      <c r="I91" s="297"/>
      <c r="J91" s="555"/>
      <c r="K91" s="556"/>
    </row>
    <row r="92" spans="1:113" ht="34.5" customHeight="1" x14ac:dyDescent="0.25">
      <c r="A92" s="296"/>
      <c r="B92" s="513" t="s">
        <v>94</v>
      </c>
      <c r="C92" s="506"/>
      <c r="D92" s="344"/>
      <c r="E92" s="521" t="s">
        <v>95</v>
      </c>
      <c r="F92" s="522"/>
      <c r="G92" s="515"/>
      <c r="H92" s="380"/>
      <c r="I92" s="297"/>
      <c r="J92" s="555"/>
      <c r="K92" s="556"/>
    </row>
    <row r="93" spans="1:113" ht="30" customHeight="1" x14ac:dyDescent="0.25">
      <c r="A93" s="296"/>
      <c r="B93" s="513" t="s">
        <v>96</v>
      </c>
      <c r="C93" s="506"/>
      <c r="D93" s="344"/>
      <c r="E93" s="521" t="s">
        <v>97</v>
      </c>
      <c r="F93" s="522"/>
      <c r="G93" s="515"/>
      <c r="H93" s="380"/>
      <c r="I93" s="297"/>
      <c r="J93" s="555"/>
      <c r="K93" s="556"/>
    </row>
    <row r="94" spans="1:113" ht="31.5" customHeight="1" thickBot="1" x14ac:dyDescent="0.3">
      <c r="A94" s="296"/>
      <c r="B94" s="563" t="s">
        <v>98</v>
      </c>
      <c r="C94" s="564"/>
      <c r="D94" s="564"/>
      <c r="E94" s="564"/>
      <c r="F94" s="564"/>
      <c r="G94" s="564"/>
      <c r="H94" s="565"/>
      <c r="I94" s="340"/>
    </row>
    <row r="95" spans="1:113" ht="8.4499999999999993" customHeight="1" thickBot="1" x14ac:dyDescent="0.3">
      <c r="A95" s="296"/>
      <c r="B95" s="381"/>
      <c r="C95" s="528"/>
      <c r="D95" s="528"/>
      <c r="E95" s="528"/>
      <c r="F95" s="528"/>
      <c r="G95" s="528"/>
      <c r="H95" s="382"/>
      <c r="I95" s="326"/>
      <c r="J95" s="330"/>
      <c r="K95" s="299"/>
      <c r="L95" s="328"/>
    </row>
    <row r="96" spans="1:113" s="395" customFormat="1" ht="24.75" customHeight="1" x14ac:dyDescent="0.25">
      <c r="A96" s="388"/>
      <c r="B96" s="535" t="s">
        <v>99</v>
      </c>
      <c r="C96" s="536"/>
      <c r="D96" s="536"/>
      <c r="E96" s="536"/>
      <c r="F96" s="536"/>
      <c r="G96" s="536"/>
      <c r="H96" s="537"/>
      <c r="I96" s="396"/>
      <c r="J96" s="390"/>
      <c r="K96" s="404"/>
      <c r="L96" s="391"/>
      <c r="M96" s="391"/>
      <c r="N96" s="391"/>
      <c r="O96" s="392"/>
      <c r="P96" s="391"/>
      <c r="Q96" s="391"/>
      <c r="R96" s="391"/>
      <c r="S96" s="391"/>
      <c r="T96" s="391"/>
      <c r="U96" s="391"/>
      <c r="V96" s="391"/>
      <c r="W96" s="391"/>
      <c r="X96" s="391"/>
      <c r="Y96" s="391"/>
      <c r="Z96" s="391"/>
      <c r="AA96" s="391"/>
      <c r="AB96" s="391"/>
      <c r="AC96" s="391"/>
      <c r="AD96" s="391"/>
      <c r="AE96" s="391"/>
      <c r="AF96" s="391"/>
      <c r="AG96" s="391"/>
      <c r="AH96" s="391"/>
      <c r="AI96" s="391"/>
      <c r="AJ96" s="391"/>
      <c r="AK96" s="391"/>
      <c r="AL96" s="391"/>
      <c r="AM96" s="391"/>
      <c r="AN96" s="391"/>
      <c r="AO96" s="391"/>
      <c r="AP96" s="391"/>
      <c r="AQ96" s="391"/>
      <c r="AR96" s="391"/>
      <c r="AS96" s="391"/>
      <c r="AT96" s="391"/>
      <c r="AU96" s="391"/>
      <c r="AV96" s="391"/>
      <c r="AW96" s="391"/>
      <c r="AX96" s="391"/>
      <c r="AY96" s="391"/>
      <c r="AZ96" s="391"/>
      <c r="BA96" s="391"/>
      <c r="BB96" s="391"/>
      <c r="BC96" s="391"/>
      <c r="BD96" s="391"/>
      <c r="BE96" s="393"/>
      <c r="BF96" s="394"/>
      <c r="BG96" s="394"/>
      <c r="BH96" s="394"/>
      <c r="BI96" s="394"/>
      <c r="BJ96" s="394"/>
      <c r="BK96" s="394"/>
      <c r="BL96" s="394"/>
      <c r="BM96" s="394"/>
      <c r="BN96" s="394"/>
      <c r="BO96" s="394"/>
      <c r="BP96" s="394"/>
      <c r="BQ96" s="394"/>
      <c r="BR96" s="394"/>
      <c r="BS96" s="394"/>
      <c r="BT96" s="394"/>
      <c r="BU96" s="394"/>
      <c r="BV96" s="394"/>
      <c r="BW96" s="394"/>
      <c r="BX96" s="394"/>
      <c r="BY96" s="394"/>
      <c r="BZ96" s="394"/>
      <c r="CA96" s="394"/>
      <c r="CB96" s="394"/>
      <c r="CC96" s="394"/>
      <c r="CD96" s="394"/>
      <c r="CE96" s="394"/>
      <c r="CF96" s="394"/>
      <c r="CG96" s="394"/>
      <c r="CH96" s="394"/>
      <c r="CI96" s="394"/>
      <c r="CJ96" s="394"/>
      <c r="CK96" s="394"/>
      <c r="CL96" s="394"/>
      <c r="CM96" s="394"/>
      <c r="CN96" s="394"/>
      <c r="CO96" s="394"/>
      <c r="CP96" s="394"/>
      <c r="CQ96" s="394"/>
      <c r="CR96" s="394"/>
      <c r="CS96" s="394"/>
      <c r="CT96" s="394"/>
      <c r="CU96" s="394"/>
      <c r="CV96" s="394"/>
      <c r="CW96" s="394"/>
      <c r="CX96" s="394"/>
      <c r="CY96" s="394"/>
      <c r="CZ96" s="394"/>
      <c r="DA96" s="394"/>
      <c r="DB96" s="394"/>
      <c r="DC96" s="394"/>
      <c r="DD96" s="394"/>
      <c r="DE96" s="394"/>
      <c r="DF96" s="394"/>
      <c r="DG96" s="394"/>
      <c r="DH96" s="394"/>
      <c r="DI96" s="394"/>
    </row>
    <row r="97" spans="1:113" ht="16.899999999999999" customHeight="1" x14ac:dyDescent="0.25">
      <c r="A97" s="296"/>
      <c r="B97" s="519" t="s">
        <v>100</v>
      </c>
      <c r="C97" s="541"/>
      <c r="D97" s="343">
        <f>D72</f>
        <v>0</v>
      </c>
      <c r="E97" s="560" t="s">
        <v>101</v>
      </c>
      <c r="F97" s="561"/>
      <c r="G97" s="562"/>
      <c r="H97" s="376"/>
      <c r="I97" s="297"/>
    </row>
    <row r="98" spans="1:113" ht="30" customHeight="1" x14ac:dyDescent="0.25">
      <c r="A98" s="296"/>
      <c r="B98" s="513" t="s">
        <v>102</v>
      </c>
      <c r="C98" s="506"/>
      <c r="D98" s="342"/>
      <c r="E98" s="542" t="s">
        <v>103</v>
      </c>
      <c r="F98" s="543"/>
      <c r="G98" s="544"/>
      <c r="H98" s="376"/>
      <c r="I98" s="297"/>
      <c r="J98" s="555"/>
      <c r="K98" s="556"/>
      <c r="L98" s="556"/>
    </row>
    <row r="99" spans="1:113" ht="18" customHeight="1" thickBot="1" x14ac:dyDescent="0.3">
      <c r="A99" s="296"/>
      <c r="B99" s="491" t="s">
        <v>104</v>
      </c>
      <c r="C99" s="492"/>
      <c r="D99" s="383">
        <f>H70</f>
        <v>0</v>
      </c>
      <c r="E99" s="557" t="s">
        <v>105</v>
      </c>
      <c r="F99" s="558"/>
      <c r="G99" s="559"/>
      <c r="H99" s="378"/>
      <c r="I99" s="297"/>
      <c r="J99" s="555"/>
      <c r="K99" s="556"/>
    </row>
    <row r="100" spans="1:113" s="296" customFormat="1" ht="15.75" thickBot="1" x14ac:dyDescent="0.3">
      <c r="B100" s="337"/>
      <c r="C100" s="337"/>
      <c r="D100" s="337"/>
      <c r="F100" s="345"/>
      <c r="G100" s="345"/>
      <c r="H100" s="346"/>
      <c r="I100" s="297"/>
      <c r="J100" s="298"/>
      <c r="K100" s="401"/>
      <c r="L100" s="299"/>
      <c r="M100" s="299"/>
      <c r="N100" s="299"/>
      <c r="O100" s="300"/>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299"/>
      <c r="AP100" s="299"/>
      <c r="AQ100" s="299"/>
      <c r="AR100" s="299"/>
      <c r="AS100" s="299"/>
      <c r="AT100" s="299"/>
      <c r="AU100" s="299"/>
      <c r="AV100" s="299"/>
      <c r="AW100" s="299"/>
      <c r="AX100" s="299"/>
      <c r="AY100" s="299"/>
      <c r="AZ100" s="299"/>
      <c r="BA100" s="299"/>
      <c r="BB100" s="299"/>
      <c r="BC100" s="299"/>
      <c r="BD100" s="299"/>
      <c r="BE100" s="299"/>
      <c r="BF100" s="299"/>
      <c r="BG100" s="299"/>
      <c r="BH100" s="299"/>
      <c r="BI100" s="299"/>
      <c r="BJ100" s="299"/>
      <c r="BK100" s="299"/>
      <c r="BL100" s="299"/>
      <c r="BM100" s="299"/>
      <c r="BN100" s="299"/>
      <c r="BO100" s="299"/>
      <c r="BP100" s="299"/>
      <c r="BQ100" s="299"/>
      <c r="BR100" s="299"/>
      <c r="BS100" s="299"/>
      <c r="BT100" s="299"/>
      <c r="BU100" s="299"/>
      <c r="BV100" s="299"/>
      <c r="BW100" s="299"/>
      <c r="BX100" s="299"/>
      <c r="BY100" s="299"/>
      <c r="BZ100" s="299"/>
      <c r="CA100" s="299"/>
      <c r="CB100" s="299"/>
      <c r="CC100" s="299"/>
      <c r="CD100" s="299"/>
      <c r="CE100" s="299"/>
      <c r="CF100" s="299"/>
      <c r="CG100" s="299"/>
      <c r="CH100" s="299"/>
      <c r="CI100" s="299"/>
      <c r="CJ100" s="299"/>
      <c r="CK100" s="299"/>
      <c r="CL100" s="299"/>
      <c r="CM100" s="299"/>
      <c r="CN100" s="299"/>
      <c r="CO100" s="299"/>
      <c r="CP100" s="299"/>
      <c r="CQ100" s="299"/>
      <c r="CR100" s="299"/>
      <c r="CS100" s="299"/>
      <c r="CT100" s="299"/>
      <c r="CU100" s="299"/>
      <c r="CV100" s="299"/>
      <c r="CW100" s="299"/>
      <c r="CX100" s="299"/>
      <c r="CY100" s="299"/>
      <c r="CZ100" s="299"/>
      <c r="DA100" s="299"/>
      <c r="DB100" s="299"/>
      <c r="DC100" s="299"/>
      <c r="DD100" s="299"/>
      <c r="DE100" s="299"/>
      <c r="DF100" s="299"/>
      <c r="DG100" s="299"/>
      <c r="DH100" s="299"/>
      <c r="DI100" s="299"/>
    </row>
    <row r="101" spans="1:113" ht="21" customHeight="1" x14ac:dyDescent="0.25">
      <c r="A101" s="397"/>
      <c r="B101" s="523" t="s">
        <v>106</v>
      </c>
      <c r="C101" s="524"/>
      <c r="D101" s="524"/>
      <c r="E101" s="524"/>
      <c r="F101" s="524"/>
      <c r="G101" s="524"/>
      <c r="H101" s="476">
        <f>SUM(L102:L111)</f>
        <v>0</v>
      </c>
      <c r="I101" s="297"/>
    </row>
    <row r="102" spans="1:113" ht="20.25" customHeight="1" x14ac:dyDescent="0.25">
      <c r="A102" s="398"/>
      <c r="B102" s="513" t="s">
        <v>261</v>
      </c>
      <c r="C102" s="506"/>
      <c r="D102" s="506"/>
      <c r="E102" s="506"/>
      <c r="F102" s="506"/>
      <c r="G102" s="506"/>
      <c r="H102" s="295"/>
      <c r="I102" s="297"/>
      <c r="K102" s="401">
        <f>H102</f>
        <v>0</v>
      </c>
      <c r="L102" s="299">
        <f>IF(K102 = "No", -0.5, 0)</f>
        <v>0</v>
      </c>
      <c r="M102" s="299" t="str">
        <f>IF(D56="","Please Enter a Number","")</f>
        <v>Please Enter a Number</v>
      </c>
    </row>
    <row r="103" spans="1:113" ht="20.25" customHeight="1" x14ac:dyDescent="0.25">
      <c r="A103" s="398"/>
      <c r="B103" s="513" t="s">
        <v>107</v>
      </c>
      <c r="C103" s="506"/>
      <c r="D103" s="506"/>
      <c r="E103" s="506"/>
      <c r="F103" s="506"/>
      <c r="G103" s="506"/>
      <c r="H103" s="295"/>
      <c r="I103" s="297"/>
      <c r="K103" s="401">
        <f t="shared" ref="K103:K111" si="2">H103</f>
        <v>0</v>
      </c>
      <c r="L103" s="299">
        <f t="shared" ref="L103:L111" si="3">IF(K103 = "No", -0.5, 0)</f>
        <v>0</v>
      </c>
    </row>
    <row r="104" spans="1:113" ht="20.25" customHeight="1" x14ac:dyDescent="0.25">
      <c r="A104" s="398"/>
      <c r="B104" s="513" t="s">
        <v>108</v>
      </c>
      <c r="C104" s="506"/>
      <c r="D104" s="506"/>
      <c r="E104" s="506"/>
      <c r="F104" s="506"/>
      <c r="G104" s="506"/>
      <c r="H104" s="295"/>
      <c r="I104" s="297"/>
      <c r="K104" s="401">
        <f t="shared" si="2"/>
        <v>0</v>
      </c>
      <c r="L104" s="299">
        <f t="shared" si="3"/>
        <v>0</v>
      </c>
    </row>
    <row r="105" spans="1:113" ht="20.25" customHeight="1" x14ac:dyDescent="0.25">
      <c r="A105" s="398"/>
      <c r="B105" s="513" t="s">
        <v>109</v>
      </c>
      <c r="C105" s="506"/>
      <c r="D105" s="506"/>
      <c r="E105" s="506"/>
      <c r="F105" s="506"/>
      <c r="G105" s="506"/>
      <c r="H105" s="295"/>
      <c r="I105" s="297"/>
      <c r="K105" s="401">
        <f t="shared" si="2"/>
        <v>0</v>
      </c>
      <c r="L105" s="299">
        <f t="shared" si="3"/>
        <v>0</v>
      </c>
    </row>
    <row r="106" spans="1:113" ht="20.25" customHeight="1" x14ac:dyDescent="0.25">
      <c r="A106" s="398"/>
      <c r="B106" s="513" t="s">
        <v>110</v>
      </c>
      <c r="C106" s="506"/>
      <c r="D106" s="506"/>
      <c r="E106" s="506"/>
      <c r="F106" s="506"/>
      <c r="G106" s="506"/>
      <c r="H106" s="295"/>
      <c r="I106" s="297"/>
      <c r="K106" s="401">
        <f t="shared" si="2"/>
        <v>0</v>
      </c>
      <c r="L106" s="299">
        <f t="shared" si="3"/>
        <v>0</v>
      </c>
    </row>
    <row r="107" spans="1:113" ht="20.25" customHeight="1" x14ac:dyDescent="0.25">
      <c r="A107" s="398"/>
      <c r="B107" s="513" t="s">
        <v>111</v>
      </c>
      <c r="C107" s="506"/>
      <c r="D107" s="506"/>
      <c r="E107" s="506"/>
      <c r="F107" s="506"/>
      <c r="G107" s="506"/>
      <c r="H107" s="295"/>
      <c r="I107" s="297"/>
      <c r="K107" s="401">
        <f t="shared" si="2"/>
        <v>0</v>
      </c>
      <c r="L107" s="299">
        <f t="shared" si="3"/>
        <v>0</v>
      </c>
    </row>
    <row r="108" spans="1:113" ht="18" customHeight="1" x14ac:dyDescent="0.25">
      <c r="A108" s="398"/>
      <c r="B108" s="513" t="s">
        <v>112</v>
      </c>
      <c r="C108" s="506"/>
      <c r="D108" s="506"/>
      <c r="E108" s="506"/>
      <c r="F108" s="506"/>
      <c r="G108" s="506"/>
      <c r="H108" s="295"/>
      <c r="I108" s="297"/>
      <c r="K108" s="401">
        <f t="shared" si="2"/>
        <v>0</v>
      </c>
      <c r="L108" s="299">
        <f t="shared" si="3"/>
        <v>0</v>
      </c>
    </row>
    <row r="109" spans="1:113" ht="20.25" customHeight="1" x14ac:dyDescent="0.25">
      <c r="A109" s="398"/>
      <c r="B109" s="513" t="s">
        <v>113</v>
      </c>
      <c r="C109" s="506"/>
      <c r="D109" s="506"/>
      <c r="E109" s="506"/>
      <c r="F109" s="506"/>
      <c r="G109" s="506"/>
      <c r="H109" s="295"/>
      <c r="I109" s="297"/>
      <c r="K109" s="401">
        <f t="shared" si="2"/>
        <v>0</v>
      </c>
      <c r="L109" s="299">
        <f t="shared" si="3"/>
        <v>0</v>
      </c>
    </row>
    <row r="110" spans="1:113" ht="20.25" customHeight="1" x14ac:dyDescent="0.25">
      <c r="A110" s="398"/>
      <c r="B110" s="513" t="s">
        <v>114</v>
      </c>
      <c r="C110" s="506"/>
      <c r="D110" s="506"/>
      <c r="E110" s="506"/>
      <c r="F110" s="506"/>
      <c r="G110" s="506"/>
      <c r="H110" s="295"/>
      <c r="I110" s="297"/>
      <c r="K110" s="401">
        <f t="shared" si="2"/>
        <v>0</v>
      </c>
      <c r="L110" s="299">
        <f t="shared" si="3"/>
        <v>0</v>
      </c>
    </row>
    <row r="111" spans="1:113" ht="21.75" customHeight="1" thickBot="1" x14ac:dyDescent="0.3">
      <c r="A111" s="398"/>
      <c r="B111" s="491" t="s">
        <v>115</v>
      </c>
      <c r="C111" s="492"/>
      <c r="D111" s="492"/>
      <c r="E111" s="492"/>
      <c r="F111" s="492"/>
      <c r="G111" s="492"/>
      <c r="H111" s="295"/>
      <c r="I111" s="297"/>
      <c r="K111" s="401">
        <f t="shared" si="2"/>
        <v>0</v>
      </c>
      <c r="L111" s="299">
        <f t="shared" si="3"/>
        <v>0</v>
      </c>
    </row>
    <row r="112" spans="1:113" x14ac:dyDescent="0.25">
      <c r="B112" s="385"/>
      <c r="C112" s="385"/>
      <c r="D112" s="385"/>
      <c r="E112" s="384"/>
      <c r="F112" s="386"/>
      <c r="G112" s="386"/>
      <c r="H112" s="387"/>
    </row>
  </sheetData>
  <sheetProtection algorithmName="SHA-512" hashValue="w2OuTOswsjGOxpSpKKJKoIXqbIaoZzfvXVjalGt/Vpng/xmILA1Z71lGAIOPaDI8r8BeOlftFS1Ryk/inssnRw==" saltValue="+zDEYnA4F8aSCrncUmvC1g==" spinCount="100000" sheet="1" selectLockedCells="1"/>
  <mergeCells count="167">
    <mergeCell ref="B102:G102"/>
    <mergeCell ref="B103:G103"/>
    <mergeCell ref="B104:G104"/>
    <mergeCell ref="B105:G105"/>
    <mergeCell ref="B106:G106"/>
    <mergeCell ref="B107:G107"/>
    <mergeCell ref="B108:G108"/>
    <mergeCell ref="J77:L77"/>
    <mergeCell ref="B19:C19"/>
    <mergeCell ref="C25:G25"/>
    <mergeCell ref="C26:G26"/>
    <mergeCell ref="C27:G27"/>
    <mergeCell ref="C28:G28"/>
    <mergeCell ref="E32:G32"/>
    <mergeCell ref="E33:G33"/>
    <mergeCell ref="E34:G34"/>
    <mergeCell ref="D68:H68"/>
    <mergeCell ref="B69:H69"/>
    <mergeCell ref="B64:H64"/>
    <mergeCell ref="J72:K72"/>
    <mergeCell ref="B60:H60"/>
    <mergeCell ref="B47:H47"/>
    <mergeCell ref="B52:G52"/>
    <mergeCell ref="B53:G53"/>
    <mergeCell ref="B76:C76"/>
    <mergeCell ref="E76:G76"/>
    <mergeCell ref="J73:K73"/>
    <mergeCell ref="B71:C71"/>
    <mergeCell ref="C23:G23"/>
    <mergeCell ref="C24:G24"/>
    <mergeCell ref="D19:G19"/>
    <mergeCell ref="B62:G62"/>
    <mergeCell ref="B65:C65"/>
    <mergeCell ref="E65:G65"/>
    <mergeCell ref="B67:C67"/>
    <mergeCell ref="D67:H67"/>
    <mergeCell ref="B68:C68"/>
    <mergeCell ref="J46:K46"/>
    <mergeCell ref="E71:G71"/>
    <mergeCell ref="C29:G29"/>
    <mergeCell ref="C35:G35"/>
    <mergeCell ref="E31:G31"/>
    <mergeCell ref="C31:D31"/>
    <mergeCell ref="B54:G54"/>
    <mergeCell ref="B55:G55"/>
    <mergeCell ref="B51:G51"/>
    <mergeCell ref="B49:G49"/>
    <mergeCell ref="J71:L71"/>
    <mergeCell ref="E4:H4"/>
    <mergeCell ref="F7:H7"/>
    <mergeCell ref="F8:H8"/>
    <mergeCell ref="F9:H9"/>
    <mergeCell ref="E12:F12"/>
    <mergeCell ref="C8:D8"/>
    <mergeCell ref="C9:D9"/>
    <mergeCell ref="B11:H11"/>
    <mergeCell ref="E37:F37"/>
    <mergeCell ref="C22:G22"/>
    <mergeCell ref="C13:H13"/>
    <mergeCell ref="C10:D10"/>
    <mergeCell ref="F10:H10"/>
    <mergeCell ref="D18:G18"/>
    <mergeCell ref="F6:H6"/>
    <mergeCell ref="C12:D12"/>
    <mergeCell ref="B16:H16"/>
    <mergeCell ref="B20:H20"/>
    <mergeCell ref="B17:H17"/>
    <mergeCell ref="G12:H12"/>
    <mergeCell ref="C14:H14"/>
    <mergeCell ref="B66:H66"/>
    <mergeCell ref="B72:C72"/>
    <mergeCell ref="E72:G72"/>
    <mergeCell ref="B57:G57"/>
    <mergeCell ref="B59:G59"/>
    <mergeCell ref="B56:H56"/>
    <mergeCell ref="B58:H58"/>
    <mergeCell ref="J43:L43"/>
    <mergeCell ref="J44:K44"/>
    <mergeCell ref="J45:L45"/>
    <mergeCell ref="B48:H48"/>
    <mergeCell ref="B50:H50"/>
    <mergeCell ref="J89:L89"/>
    <mergeCell ref="B87:H87"/>
    <mergeCell ref="B78:H78"/>
    <mergeCell ref="B82:D82"/>
    <mergeCell ref="E82:H82"/>
    <mergeCell ref="B83:D83"/>
    <mergeCell ref="E83:H83"/>
    <mergeCell ref="B86:D86"/>
    <mergeCell ref="E86:H86"/>
    <mergeCell ref="B80:H80"/>
    <mergeCell ref="E88:H88"/>
    <mergeCell ref="B84:D84"/>
    <mergeCell ref="E84:H84"/>
    <mergeCell ref="B85:D85"/>
    <mergeCell ref="E85:H85"/>
    <mergeCell ref="E81:H81"/>
    <mergeCell ref="J98:L98"/>
    <mergeCell ref="B99:C99"/>
    <mergeCell ref="E99:G99"/>
    <mergeCell ref="J99:K99"/>
    <mergeCell ref="J90:K90"/>
    <mergeCell ref="B91:C91"/>
    <mergeCell ref="E91:G91"/>
    <mergeCell ref="J91:K91"/>
    <mergeCell ref="B96:H96"/>
    <mergeCell ref="B90:C90"/>
    <mergeCell ref="E90:G90"/>
    <mergeCell ref="B97:C97"/>
    <mergeCell ref="E97:G97"/>
    <mergeCell ref="B98:C98"/>
    <mergeCell ref="B94:H94"/>
    <mergeCell ref="B92:C92"/>
    <mergeCell ref="E92:G92"/>
    <mergeCell ref="J92:K92"/>
    <mergeCell ref="B93:C93"/>
    <mergeCell ref="E93:G93"/>
    <mergeCell ref="J93:K93"/>
    <mergeCell ref="E98:G98"/>
    <mergeCell ref="B1:H1"/>
    <mergeCell ref="C95:D95"/>
    <mergeCell ref="E95:G95"/>
    <mergeCell ref="B30:G30"/>
    <mergeCell ref="C32:D32"/>
    <mergeCell ref="C33:D33"/>
    <mergeCell ref="C34:D34"/>
    <mergeCell ref="B81:D81"/>
    <mergeCell ref="E38:F38"/>
    <mergeCell ref="B75:H75"/>
    <mergeCell ref="B70:C70"/>
    <mergeCell ref="B73:C73"/>
    <mergeCell ref="E73:G73"/>
    <mergeCell ref="B88:C88"/>
    <mergeCell ref="B89:C89"/>
    <mergeCell ref="E89:G89"/>
    <mergeCell ref="E70:G70"/>
    <mergeCell ref="B2:H2"/>
    <mergeCell ref="C3:D3"/>
    <mergeCell ref="C4:D4"/>
    <mergeCell ref="C6:D6"/>
    <mergeCell ref="C7:D7"/>
    <mergeCell ref="F3:H3"/>
    <mergeCell ref="C5:H5"/>
    <mergeCell ref="B111:G111"/>
    <mergeCell ref="B39:H39"/>
    <mergeCell ref="B40:H40"/>
    <mergeCell ref="B41:C41"/>
    <mergeCell ref="E41:H41"/>
    <mergeCell ref="B42:D42"/>
    <mergeCell ref="E42:G42"/>
    <mergeCell ref="B43:D43"/>
    <mergeCell ref="E43:G43"/>
    <mergeCell ref="B44:C44"/>
    <mergeCell ref="E44:H44"/>
    <mergeCell ref="B45:C45"/>
    <mergeCell ref="E45:H45"/>
    <mergeCell ref="B46:C46"/>
    <mergeCell ref="E46:H46"/>
    <mergeCell ref="B63:C63"/>
    <mergeCell ref="E63:G63"/>
    <mergeCell ref="B61:C61"/>
    <mergeCell ref="E61:G61"/>
    <mergeCell ref="B77:C77"/>
    <mergeCell ref="E77:G77"/>
    <mergeCell ref="B109:G109"/>
    <mergeCell ref="B110:G110"/>
    <mergeCell ref="B101:G101"/>
  </mergeCells>
  <dataValidations count="9">
    <dataValidation type="list" allowBlank="1" showInputMessage="1" showErrorMessage="1" sqref="F36:G36" xr:uid="{85059B36-8ADA-4A5B-8A0F-E14349776298}">
      <formula1>"PSH,RRH,DV"</formula1>
    </dataValidation>
    <dataValidation type="list" allowBlank="1" showInputMessage="1" showErrorMessage="1" sqref="G12" xr:uid="{6518DB61-CF48-4B9B-A2FF-EDFB04AB5300}">
      <formula1>"Renewal, New/Reallocation, Coordinated Entry"</formula1>
    </dataValidation>
    <dataValidation type="list" allowBlank="1" showInputMessage="1" showErrorMessage="1" sqref="H35 H18:H19 D41 H42:H43 H95 H51:H55 D68:H68 H49 H62 H37:H38 D44" xr:uid="{E8764483-9871-4EFE-88E1-C062966CA2CD}">
      <formula1>"Yes, No"</formula1>
    </dataValidation>
    <dataValidation type="list" allowBlank="1" showInputMessage="1" showErrorMessage="1" sqref="D46" xr:uid="{628B9CA8-9BD0-4A1A-8FF8-7C7724030A3D}">
      <formula1>"Yes, No, N/A"</formula1>
    </dataValidation>
    <dataValidation type="list" allowBlank="1" showInputMessage="1" showErrorMessage="1" sqref="F3:H3" xr:uid="{041F2434-C2DE-4351-81B8-861C5CBF366E}">
      <formula1>"Non-Profit, Public Housing Authority, Other Unit of Local Government, State Government, Other (please explain)"</formula1>
    </dataValidation>
    <dataValidation type="list" allowBlank="1" showInputMessage="1" showErrorMessage="1" sqref="H31:H34" xr:uid="{8FD42D59-F4D8-47D7-A732-B8514241C183}">
      <formula1>"Identified, In Progress, Completed"</formula1>
    </dataValidation>
    <dataValidation type="list" showInputMessage="1" errorTitle="Response Required" error="Response Missing" prompt="Required" sqref="H102:H109 H111" xr:uid="{BE1FE266-E0AA-45B5-A914-4B569211BBA6}">
      <formula1>"Yes, No"</formula1>
    </dataValidation>
    <dataValidation type="list" allowBlank="1" showInputMessage="1" showErrorMessage="1" sqref="H22:H28" xr:uid="{A3447CAC-A59D-4D16-8252-19046F5D0D53}">
      <formula1>"True, False"</formula1>
    </dataValidation>
    <dataValidation type="list" allowBlank="1" showInputMessage="1" showErrorMessage="1" sqref="H110 D45" xr:uid="{31287D8D-C2FF-4B17-A8FD-9A169423C819}">
      <formula1>"Yes, No, n/a"</formula1>
    </dataValidation>
  </dataValidations>
  <pageMargins left="0.2" right="0.2" top="0.75" bottom="0.5" header="0.3" footer="0.3"/>
  <pageSetup orientation="landscape" r:id="rId1"/>
  <headerFooter>
    <oddHeader>&amp;C&amp;"Times New Roman,Bold"&amp;12Oregon Balance of State - OR-505
RENEWAL APPLICATION - 2024-25
&amp;RVersion 2:  Updated &amp;D</oddHeader>
    <oddFooter xml:space="preserve">&amp;R
</oddFooter>
  </headerFooter>
  <rowBreaks count="4" manualBreakCount="4">
    <brk id="15" max="16383" man="1"/>
    <brk id="59" max="16383" man="1"/>
    <brk id="86" max="16383" man="1"/>
    <brk id="10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14D8D-D633-4BB2-88B0-7A87B9DB7ED3}">
  <dimension ref="A1:DG192"/>
  <sheetViews>
    <sheetView view="pageLayout" zoomScale="130" zoomScaleNormal="175" zoomScalePageLayoutView="130" workbookViewId="0">
      <selection activeCell="E5" sqref="E5:F5"/>
    </sheetView>
  </sheetViews>
  <sheetFormatPr defaultRowHeight="15" x14ac:dyDescent="0.25"/>
  <cols>
    <col min="1" max="1" width="34.42578125" style="240" customWidth="1"/>
    <col min="2" max="2" width="28.7109375" style="153" customWidth="1"/>
    <col min="3" max="3" width="11.7109375" style="241" hidden="1" customWidth="1"/>
    <col min="4" max="4" width="11.5703125" style="242" customWidth="1"/>
    <col min="5" max="5" width="9.42578125" style="243" customWidth="1"/>
    <col min="6" max="6" width="9.28515625" style="244" customWidth="1"/>
    <col min="7" max="7" width="9.140625" style="202" hidden="1" customWidth="1"/>
    <col min="8" max="8" width="17.7109375" style="201" hidden="1" customWidth="1"/>
    <col min="9" max="9" width="30.7109375" style="202" hidden="1" customWidth="1"/>
    <col min="10" max="11" width="8.85546875" style="202" hidden="1" customWidth="1"/>
    <col min="12" max="12" width="3.42578125" style="203" customWidth="1"/>
    <col min="13" max="13" width="8.85546875" customWidth="1"/>
  </cols>
  <sheetData>
    <row r="1" spans="1:12" ht="45" customHeight="1" thickBot="1" x14ac:dyDescent="0.3">
      <c r="A1" s="659" t="s">
        <v>116</v>
      </c>
      <c r="B1" s="660"/>
      <c r="C1" s="660"/>
      <c r="D1" s="660"/>
      <c r="E1" s="660"/>
      <c r="F1" s="661"/>
      <c r="G1" s="76"/>
      <c r="H1" s="198"/>
      <c r="I1" s="76"/>
      <c r="J1" s="76"/>
      <c r="K1" s="76"/>
      <c r="L1" s="199"/>
    </row>
    <row r="2" spans="1:12" ht="30.6" customHeight="1" thickBot="1" x14ac:dyDescent="0.3">
      <c r="A2" s="677" t="s">
        <v>117</v>
      </c>
      <c r="B2" s="678"/>
      <c r="C2" s="678"/>
      <c r="D2" s="678"/>
      <c r="E2" s="678"/>
      <c r="F2" s="679"/>
      <c r="G2" s="76"/>
      <c r="H2" s="198"/>
      <c r="I2" s="76"/>
      <c r="J2" s="76"/>
      <c r="K2" s="76"/>
      <c r="L2" s="199"/>
    </row>
    <row r="3" spans="1:12" x14ac:dyDescent="0.25">
      <c r="A3" s="1" t="s">
        <v>118</v>
      </c>
      <c r="B3" s="2"/>
      <c r="C3" s="2"/>
      <c r="D3" s="2"/>
      <c r="E3" s="2"/>
      <c r="F3" s="288"/>
      <c r="G3" s="200"/>
    </row>
    <row r="4" spans="1:12" x14ac:dyDescent="0.25">
      <c r="A4" s="17" t="s">
        <v>119</v>
      </c>
      <c r="B4" s="645">
        <v>0</v>
      </c>
      <c r="C4" s="645"/>
      <c r="D4" s="645"/>
      <c r="E4" s="645"/>
      <c r="F4" s="646"/>
      <c r="G4" s="204"/>
      <c r="H4" s="205"/>
      <c r="I4" s="206"/>
      <c r="J4" s="206"/>
      <c r="K4" s="206"/>
      <c r="L4" s="207"/>
    </row>
    <row r="5" spans="1:12" ht="22.9" customHeight="1" thickBot="1" x14ac:dyDescent="0.3">
      <c r="A5" s="17" t="s">
        <v>120</v>
      </c>
      <c r="B5" s="478">
        <f>'Renewal Application'!C3</f>
        <v>0</v>
      </c>
      <c r="C5" s="664" t="s">
        <v>121</v>
      </c>
      <c r="D5" s="664"/>
      <c r="E5" s="665"/>
      <c r="F5" s="666"/>
      <c r="G5" s="208"/>
      <c r="H5" s="205"/>
      <c r="I5" s="206"/>
      <c r="J5" s="206"/>
      <c r="K5" s="206"/>
      <c r="L5" s="207"/>
    </row>
    <row r="6" spans="1:12" ht="6.6" customHeight="1" thickBot="1" x14ac:dyDescent="0.3">
      <c r="A6" s="671"/>
      <c r="B6" s="672"/>
      <c r="C6" s="672"/>
      <c r="D6" s="672"/>
      <c r="E6" s="672"/>
      <c r="F6" s="673"/>
      <c r="G6" s="208"/>
      <c r="H6" s="205"/>
      <c r="I6" s="206"/>
      <c r="J6" s="206"/>
      <c r="K6" s="206"/>
      <c r="L6" s="207"/>
    </row>
    <row r="7" spans="1:12" ht="13.9" customHeight="1" thickBot="1" x14ac:dyDescent="0.3">
      <c r="A7" s="674" t="s">
        <v>122</v>
      </c>
      <c r="B7" s="675"/>
      <c r="C7" s="675"/>
      <c r="D7" s="676"/>
      <c r="E7" s="669" t="str">
        <f>'Renewal Application'!H29</f>
        <v>NO</v>
      </c>
      <c r="F7" s="670"/>
      <c r="G7" s="208"/>
      <c r="H7" s="205"/>
      <c r="I7" s="206"/>
      <c r="J7" s="206"/>
      <c r="K7" s="206"/>
      <c r="L7" s="207"/>
    </row>
    <row r="8" spans="1:12" ht="7.15" customHeight="1" thickBot="1" x14ac:dyDescent="0.3">
      <c r="A8" s="671"/>
      <c r="B8" s="672"/>
      <c r="C8" s="672"/>
      <c r="D8" s="672"/>
      <c r="E8" s="672"/>
      <c r="F8" s="673"/>
      <c r="G8" s="208"/>
      <c r="H8" s="205"/>
      <c r="I8" s="206"/>
      <c r="J8" s="206"/>
      <c r="K8" s="206"/>
      <c r="L8" s="207"/>
    </row>
    <row r="9" spans="1:12" x14ac:dyDescent="0.25">
      <c r="A9" s="649" t="s">
        <v>123</v>
      </c>
      <c r="B9" s="650"/>
      <c r="C9" s="6"/>
      <c r="D9" s="7"/>
      <c r="E9" s="8"/>
      <c r="F9" s="9"/>
      <c r="G9" s="209"/>
      <c r="H9" s="210"/>
      <c r="I9" s="4"/>
      <c r="J9" s="4"/>
      <c r="K9" s="4"/>
      <c r="L9" s="211"/>
    </row>
    <row r="10" spans="1:12" x14ac:dyDescent="0.25">
      <c r="A10" s="10"/>
      <c r="B10" s="11"/>
      <c r="C10" s="12"/>
      <c r="D10" s="13"/>
      <c r="E10" s="14"/>
      <c r="F10" s="289"/>
      <c r="G10" s="209"/>
      <c r="H10" s="210"/>
      <c r="I10" s="4"/>
      <c r="J10" s="4"/>
      <c r="K10" s="4"/>
      <c r="L10" s="211"/>
    </row>
    <row r="11" spans="1:12" x14ac:dyDescent="0.25">
      <c r="A11" s="15" t="s">
        <v>124</v>
      </c>
      <c r="B11" s="16" t="s">
        <v>125</v>
      </c>
      <c r="C11" s="17"/>
      <c r="D11" s="18" t="s">
        <v>126</v>
      </c>
      <c r="E11" s="19"/>
      <c r="F11" s="20"/>
      <c r="G11" s="209"/>
      <c r="H11" s="210"/>
      <c r="I11" s="4"/>
      <c r="J11" s="4"/>
      <c r="K11" s="4"/>
      <c r="L11" s="211"/>
    </row>
    <row r="12" spans="1:12" x14ac:dyDescent="0.25">
      <c r="A12" s="21" t="s">
        <v>127</v>
      </c>
      <c r="B12" s="22" t="s">
        <v>128</v>
      </c>
      <c r="C12" s="23"/>
      <c r="D12" s="251">
        <f>'Renewal Application'!D70</f>
        <v>0</v>
      </c>
      <c r="E12" s="24" t="str">
        <f>IF(D12="","Please Enter a Number","")</f>
        <v/>
      </c>
      <c r="F12" s="25"/>
      <c r="G12" s="200"/>
    </row>
    <row r="13" spans="1:12" x14ac:dyDescent="0.25">
      <c r="A13" s="21" t="s">
        <v>129</v>
      </c>
      <c r="B13" s="22" t="s">
        <v>130</v>
      </c>
      <c r="C13" s="23"/>
      <c r="D13" s="251">
        <f>'Renewal Application'!D71</f>
        <v>0</v>
      </c>
      <c r="E13" s="24" t="str">
        <f t="shared" ref="E13:E18" si="0">IF(D13="","Please Enter a Number","")</f>
        <v/>
      </c>
      <c r="F13" s="25"/>
      <c r="G13" s="200"/>
    </row>
    <row r="14" spans="1:12" x14ac:dyDescent="0.25">
      <c r="A14" s="21" t="s">
        <v>131</v>
      </c>
      <c r="B14" s="22" t="s">
        <v>132</v>
      </c>
      <c r="C14" s="23"/>
      <c r="D14" s="251">
        <f>'Renewal Application'!D72</f>
        <v>0</v>
      </c>
      <c r="E14" s="24" t="str">
        <f t="shared" si="0"/>
        <v/>
      </c>
      <c r="F14" s="25"/>
      <c r="G14" s="200"/>
    </row>
    <row r="15" spans="1:12" x14ac:dyDescent="0.25">
      <c r="A15" s="21" t="s">
        <v>133</v>
      </c>
      <c r="B15" s="22" t="s">
        <v>134</v>
      </c>
      <c r="C15" s="23"/>
      <c r="D15" s="251">
        <f>'Renewal Application'!D73</f>
        <v>0</v>
      </c>
      <c r="E15" s="24" t="str">
        <f t="shared" si="0"/>
        <v/>
      </c>
      <c r="F15" s="25"/>
      <c r="G15" s="200"/>
    </row>
    <row r="16" spans="1:12" ht="22.5" x14ac:dyDescent="0.25">
      <c r="A16" s="26" t="s">
        <v>135</v>
      </c>
      <c r="B16" s="22" t="s">
        <v>136</v>
      </c>
      <c r="C16" s="27"/>
      <c r="D16" s="251">
        <f>'Renewal Application'!H70</f>
        <v>0</v>
      </c>
      <c r="E16" s="24" t="str">
        <f t="shared" si="0"/>
        <v/>
      </c>
      <c r="F16" s="28"/>
      <c r="G16" s="200"/>
    </row>
    <row r="17" spans="1:12" ht="25.5" x14ac:dyDescent="0.25">
      <c r="A17" s="21" t="s">
        <v>72</v>
      </c>
      <c r="B17" s="22" t="s">
        <v>137</v>
      </c>
      <c r="C17" s="23"/>
      <c r="D17" s="251">
        <f>'Renewal Application'!H71</f>
        <v>0</v>
      </c>
      <c r="E17" s="24" t="str">
        <f t="shared" si="0"/>
        <v/>
      </c>
      <c r="F17" s="25"/>
      <c r="G17" s="200"/>
    </row>
    <row r="18" spans="1:12" ht="26.25" thickBot="1" x14ac:dyDescent="0.3">
      <c r="A18" s="29" t="s">
        <v>74</v>
      </c>
      <c r="B18" s="30" t="s">
        <v>137</v>
      </c>
      <c r="C18" s="31"/>
      <c r="D18" s="252">
        <f>'Renewal Application'!H72</f>
        <v>0</v>
      </c>
      <c r="E18" s="32" t="str">
        <f t="shared" si="0"/>
        <v/>
      </c>
      <c r="F18" s="33"/>
      <c r="G18" s="200"/>
    </row>
    <row r="19" spans="1:12" ht="7.15" customHeight="1" thickBot="1" x14ac:dyDescent="0.3">
      <c r="A19" s="34"/>
      <c r="B19" s="35"/>
      <c r="C19" s="36"/>
      <c r="D19" s="37"/>
      <c r="E19" s="38"/>
      <c r="F19" s="39"/>
      <c r="G19" s="200"/>
    </row>
    <row r="20" spans="1:12" x14ac:dyDescent="0.25">
      <c r="A20" s="40"/>
      <c r="B20" s="41"/>
      <c r="C20" s="42"/>
      <c r="D20" s="43"/>
      <c r="E20" s="667" t="s">
        <v>138</v>
      </c>
      <c r="F20" s="668"/>
      <c r="G20" s="200"/>
    </row>
    <row r="21" spans="1:12" ht="15.75" thickBot="1" x14ac:dyDescent="0.3">
      <c r="A21" s="5"/>
      <c r="B21" s="44"/>
      <c r="C21" s="45"/>
      <c r="D21" s="46"/>
      <c r="E21" s="47" t="s">
        <v>139</v>
      </c>
      <c r="F21" s="48" t="s">
        <v>140</v>
      </c>
      <c r="G21" s="212"/>
      <c r="H21" s="210"/>
      <c r="I21" s="4"/>
      <c r="J21" s="4"/>
      <c r="K21" s="4"/>
      <c r="L21" s="211"/>
    </row>
    <row r="22" spans="1:12" ht="7.15" customHeight="1" thickBot="1" x14ac:dyDescent="0.3">
      <c r="A22" s="34"/>
      <c r="B22" s="35"/>
      <c r="C22" s="36"/>
      <c r="D22" s="49"/>
      <c r="E22" s="38"/>
      <c r="F22" s="39"/>
      <c r="G22" s="213"/>
    </row>
    <row r="23" spans="1:12" x14ac:dyDescent="0.25">
      <c r="A23" s="649" t="s">
        <v>141</v>
      </c>
      <c r="B23" s="650"/>
      <c r="C23" s="8"/>
      <c r="D23" s="50"/>
      <c r="E23" s="50">
        <v>10</v>
      </c>
      <c r="F23" s="51" t="e">
        <f>IF(C27&gt;G27,E23)+IF(C27&lt;=G27,H27)</f>
        <v>#DIV/0!</v>
      </c>
      <c r="G23" s="200" t="s">
        <v>142</v>
      </c>
      <c r="H23" s="210"/>
      <c r="I23" s="4" t="s">
        <v>143</v>
      </c>
      <c r="J23" s="4"/>
      <c r="K23" s="4"/>
      <c r="L23" s="211"/>
    </row>
    <row r="24" spans="1:12" x14ac:dyDescent="0.25">
      <c r="A24" s="52" t="s">
        <v>144</v>
      </c>
      <c r="B24" s="53" t="s">
        <v>145</v>
      </c>
      <c r="C24" s="27">
        <f>(6*$D$12)-D24</f>
        <v>0</v>
      </c>
      <c r="D24" s="253">
        <f>'Renewal Application'!D76</f>
        <v>0</v>
      </c>
      <c r="E24" s="24" t="str">
        <f>IF(D24="","Please Enter a Number","")</f>
        <v/>
      </c>
      <c r="F24" s="54"/>
      <c r="G24" s="214">
        <f>6*D12</f>
        <v>0</v>
      </c>
      <c r="H24" s="215"/>
      <c r="J24" s="216"/>
      <c r="K24" s="215"/>
    </row>
    <row r="25" spans="1:12" ht="22.5" x14ac:dyDescent="0.25">
      <c r="A25" s="52" t="s">
        <v>146</v>
      </c>
      <c r="B25" s="53" t="s">
        <v>147</v>
      </c>
      <c r="C25" s="27">
        <f>(5*$D$12)-D25</f>
        <v>0</v>
      </c>
      <c r="D25" s="253">
        <f>'Renewal Application'!D77</f>
        <v>0</v>
      </c>
      <c r="E25" s="24" t="str">
        <f t="shared" ref="E25:E27" si="1">IF(D25="","Please Enter a Number","")</f>
        <v/>
      </c>
      <c r="F25" s="54"/>
      <c r="G25" s="214">
        <f>5*D12</f>
        <v>0</v>
      </c>
      <c r="H25" s="202"/>
      <c r="J25" s="216"/>
    </row>
    <row r="26" spans="1:12" ht="22.5" x14ac:dyDescent="0.25">
      <c r="A26" s="52" t="s">
        <v>148</v>
      </c>
      <c r="B26" s="53" t="s">
        <v>149</v>
      </c>
      <c r="C26" s="27">
        <f>(4*$D$12)-D26</f>
        <v>0</v>
      </c>
      <c r="D26" s="253">
        <f>'Renewal Application'!H76</f>
        <v>0</v>
      </c>
      <c r="E26" s="24" t="str">
        <f t="shared" si="1"/>
        <v/>
      </c>
      <c r="F26" s="54"/>
      <c r="G26" s="214">
        <f>4*D12</f>
        <v>0</v>
      </c>
      <c r="H26" s="202"/>
      <c r="J26" s="216"/>
    </row>
    <row r="27" spans="1:12" ht="12.6" hidden="1" customHeight="1" x14ac:dyDescent="0.25">
      <c r="A27" s="55"/>
      <c r="B27" s="56" t="s">
        <v>150</v>
      </c>
      <c r="C27" s="57">
        <f>SUM(C24:C26)</f>
        <v>0</v>
      </c>
      <c r="D27" s="58" t="e">
        <f>C27/G27</f>
        <v>#DIV/0!</v>
      </c>
      <c r="E27" s="59" t="e">
        <f t="shared" si="1"/>
        <v>#DIV/0!</v>
      </c>
      <c r="F27" s="60"/>
      <c r="G27" s="217">
        <f>SUM(G24:G26)</f>
        <v>0</v>
      </c>
      <c r="H27" s="201" t="e">
        <f>(C27/G27)*E23</f>
        <v>#DIV/0!</v>
      </c>
      <c r="I27" s="23"/>
      <c r="J27" s="218"/>
    </row>
    <row r="28" spans="1:12" ht="13.15" customHeight="1" thickBot="1" x14ac:dyDescent="0.3">
      <c r="A28" s="61"/>
      <c r="B28" s="62"/>
      <c r="C28" s="63"/>
      <c r="D28" s="64"/>
      <c r="E28" s="64"/>
      <c r="F28" s="65"/>
      <c r="G28" s="213"/>
    </row>
    <row r="29" spans="1:12" x14ac:dyDescent="0.25">
      <c r="A29" s="649" t="s">
        <v>151</v>
      </c>
      <c r="B29" s="650"/>
      <c r="C29" s="6"/>
      <c r="D29" s="50"/>
      <c r="E29" s="50">
        <v>5</v>
      </c>
      <c r="F29" s="66">
        <f>F31</f>
        <v>0</v>
      </c>
      <c r="G29" s="219"/>
      <c r="H29" s="210"/>
      <c r="I29" s="4"/>
      <c r="J29" s="4"/>
      <c r="K29" s="4"/>
      <c r="L29" s="211"/>
    </row>
    <row r="30" spans="1:12" x14ac:dyDescent="0.25">
      <c r="A30" s="74"/>
      <c r="B30" s="75"/>
      <c r="C30" s="76"/>
      <c r="D30" s="287"/>
      <c r="E30" s="77"/>
      <c r="F30" s="78"/>
      <c r="G30" s="213"/>
    </row>
    <row r="31" spans="1:12" ht="15.75" thickBot="1" x14ac:dyDescent="0.3">
      <c r="A31" s="647" t="s">
        <v>152</v>
      </c>
      <c r="B31" s="648"/>
      <c r="C31" s="79"/>
      <c r="D31" s="80">
        <f>'Renewal Application'!K68</f>
        <v>0</v>
      </c>
      <c r="E31" s="80">
        <v>5</v>
      </c>
      <c r="F31" s="81">
        <f>IF(D31="Yes",E31*1,0)</f>
        <v>0</v>
      </c>
      <c r="G31" s="219"/>
      <c r="H31" s="223">
        <f>'Renewal Application'!K68</f>
        <v>0</v>
      </c>
      <c r="I31" s="4"/>
      <c r="J31" s="4"/>
      <c r="K31" s="4"/>
      <c r="L31" s="211"/>
    </row>
    <row r="32" spans="1:12" ht="7.9" customHeight="1" thickBot="1" x14ac:dyDescent="0.3">
      <c r="A32" s="82"/>
      <c r="B32" s="83"/>
      <c r="C32" s="84"/>
      <c r="D32" s="85"/>
      <c r="E32" s="85"/>
      <c r="F32" s="86"/>
      <c r="G32" s="213"/>
    </row>
    <row r="33" spans="1:12" x14ac:dyDescent="0.25">
      <c r="A33" s="649" t="s">
        <v>153</v>
      </c>
      <c r="B33" s="650"/>
      <c r="C33" s="6"/>
      <c r="D33" s="87"/>
      <c r="E33" s="50">
        <v>5</v>
      </c>
      <c r="F33" s="66" t="e">
        <f>E33*D39</f>
        <v>#DIV/0!</v>
      </c>
      <c r="G33" s="219"/>
      <c r="I33" s="4"/>
      <c r="J33" s="4"/>
      <c r="K33" s="4"/>
      <c r="L33" s="211"/>
    </row>
    <row r="34" spans="1:12" s="292" customFormat="1" x14ac:dyDescent="0.25">
      <c r="A34" s="52" t="s">
        <v>268</v>
      </c>
      <c r="B34" s="188" t="s">
        <v>154</v>
      </c>
      <c r="C34" s="4"/>
      <c r="D34" s="294">
        <f>'Renewal Application'!E84</f>
        <v>0</v>
      </c>
      <c r="E34" s="24" t="str">
        <f>IF(D34="","Please Enter Funds Awarded","")</f>
        <v/>
      </c>
      <c r="F34" s="73"/>
      <c r="G34" s="219"/>
      <c r="H34" s="201"/>
      <c r="I34" s="4"/>
      <c r="J34" s="4"/>
      <c r="K34" s="4"/>
      <c r="L34" s="211"/>
    </row>
    <row r="35" spans="1:12" s="292" customFormat="1" x14ac:dyDescent="0.25">
      <c r="A35" s="52" t="s">
        <v>269</v>
      </c>
      <c r="B35" s="188" t="s">
        <v>154</v>
      </c>
      <c r="C35" s="23"/>
      <c r="D35" s="294">
        <f>'Renewal Application'!E85</f>
        <v>0</v>
      </c>
      <c r="E35" s="24" t="str">
        <f>IF(D35="","Please Enter Funds Awarded","")</f>
        <v/>
      </c>
      <c r="F35" s="88"/>
      <c r="G35" s="213"/>
      <c r="H35" s="201"/>
      <c r="I35" s="202"/>
      <c r="J35" s="202"/>
      <c r="K35" s="202"/>
      <c r="L35" s="203"/>
    </row>
    <row r="36" spans="1:12" s="292" customFormat="1" ht="25.5" x14ac:dyDescent="0.25">
      <c r="A36" s="484" t="s">
        <v>270</v>
      </c>
      <c r="B36" s="485" t="s">
        <v>155</v>
      </c>
      <c r="C36" s="486"/>
      <c r="D36" s="487">
        <f>'Renewal Application'!E84</f>
        <v>0</v>
      </c>
      <c r="E36" s="488" t="str">
        <f>IF(D36="","Please Enter Funds Awarded","")</f>
        <v/>
      </c>
      <c r="F36" s="489"/>
      <c r="G36" s="219"/>
      <c r="H36" s="201"/>
      <c r="I36" s="4"/>
      <c r="J36" s="4"/>
      <c r="K36" s="4"/>
      <c r="L36" s="211"/>
    </row>
    <row r="37" spans="1:12" s="292" customFormat="1" ht="16.149999999999999" customHeight="1" x14ac:dyDescent="0.25">
      <c r="A37" s="484" t="s">
        <v>271</v>
      </c>
      <c r="B37" s="485" t="s">
        <v>155</v>
      </c>
      <c r="C37" s="483"/>
      <c r="D37" s="487">
        <f>'Renewal Application'!E85</f>
        <v>0</v>
      </c>
      <c r="E37" s="488" t="str">
        <f>IF(D37="","Please Enter Funds Spent","")</f>
        <v/>
      </c>
      <c r="F37" s="490"/>
      <c r="G37" s="213"/>
      <c r="H37" s="201"/>
      <c r="I37" s="202"/>
      <c r="J37" s="202"/>
      <c r="K37" s="202"/>
      <c r="L37" s="203"/>
    </row>
    <row r="38" spans="1:12" ht="15.75" thickBot="1" x14ac:dyDescent="0.3">
      <c r="A38" s="29" t="s">
        <v>156</v>
      </c>
      <c r="B38" s="89"/>
      <c r="C38" s="31"/>
      <c r="D38" s="90">
        <f>D34-D35</f>
        <v>0</v>
      </c>
      <c r="E38" s="91"/>
      <c r="F38" s="92"/>
      <c r="G38" s="213"/>
    </row>
    <row r="39" spans="1:12" ht="1.5" customHeight="1" x14ac:dyDescent="0.25">
      <c r="A39" s="55"/>
      <c r="B39" s="56"/>
      <c r="C39" s="93"/>
      <c r="D39" s="482" t="e">
        <f>'Renewal Application'!E86</f>
        <v>#DIV/0!</v>
      </c>
      <c r="E39" s="94"/>
      <c r="F39" s="95"/>
      <c r="G39" s="220"/>
    </row>
    <row r="40" spans="1:12" ht="8.4499999999999993" customHeight="1" thickBot="1" x14ac:dyDescent="0.3">
      <c r="A40" s="96"/>
      <c r="B40" s="97"/>
      <c r="C40" s="98"/>
      <c r="D40" s="99"/>
      <c r="E40" s="100"/>
      <c r="F40" s="101"/>
      <c r="G40" s="213"/>
    </row>
    <row r="41" spans="1:12" x14ac:dyDescent="0.25">
      <c r="A41" s="649" t="s">
        <v>157</v>
      </c>
      <c r="B41" s="650"/>
      <c r="C41" s="6"/>
      <c r="D41" s="50"/>
      <c r="E41" s="50"/>
      <c r="F41" s="66"/>
      <c r="G41" s="219"/>
      <c r="H41" s="210"/>
      <c r="I41" s="4"/>
      <c r="J41" s="4"/>
      <c r="K41" s="4"/>
      <c r="L41" s="211"/>
    </row>
    <row r="42" spans="1:12" ht="3.75" customHeight="1" x14ac:dyDescent="0.25">
      <c r="A42" s="67"/>
      <c r="B42" s="68"/>
      <c r="C42" s="69"/>
      <c r="D42" s="70"/>
      <c r="E42" s="71">
        <v>15</v>
      </c>
      <c r="F42" s="72"/>
      <c r="G42" s="213"/>
    </row>
    <row r="43" spans="1:12" x14ac:dyDescent="0.25">
      <c r="A43" s="651" t="s">
        <v>158</v>
      </c>
      <c r="B43" s="652"/>
      <c r="C43" s="17"/>
      <c r="D43" s="102"/>
      <c r="E43" s="102">
        <f>IF($E$5="PSH",E42)+IF($E$5="RRH",0)++IF($E$5="DV",0)</f>
        <v>0</v>
      </c>
      <c r="F43" s="103" t="e">
        <f>(IF(D48&gt;=100%,E43)+IF(D48&lt;100%,(E43*D48)))</f>
        <v>#DIV/0!</v>
      </c>
      <c r="G43" s="219"/>
      <c r="H43" s="210"/>
      <c r="I43" s="4"/>
      <c r="J43" s="4"/>
      <c r="K43" s="4"/>
      <c r="L43" s="211"/>
    </row>
    <row r="44" spans="1:12" x14ac:dyDescent="0.25">
      <c r="A44" s="104" t="s">
        <v>159</v>
      </c>
      <c r="B44" s="105" t="s">
        <v>160</v>
      </c>
      <c r="C44" s="27"/>
      <c r="D44" s="106">
        <f>D12</f>
        <v>0</v>
      </c>
      <c r="E44" s="107"/>
      <c r="F44" s="108"/>
      <c r="G44" s="213"/>
    </row>
    <row r="45" spans="1:12" x14ac:dyDescent="0.25">
      <c r="A45" s="104" t="s">
        <v>161</v>
      </c>
      <c r="B45" s="105" t="s">
        <v>160</v>
      </c>
      <c r="C45" s="27"/>
      <c r="D45" s="106">
        <f>'Renewal Application'!H73</f>
        <v>0</v>
      </c>
      <c r="E45" s="107"/>
      <c r="F45" s="108"/>
      <c r="G45" s="213"/>
    </row>
    <row r="46" spans="1:12" x14ac:dyDescent="0.25">
      <c r="A46" s="109" t="s">
        <v>162</v>
      </c>
      <c r="B46" s="105" t="s">
        <v>160</v>
      </c>
      <c r="C46" s="27"/>
      <c r="D46" s="106">
        <f>D44-D45</f>
        <v>0</v>
      </c>
      <c r="E46" s="110"/>
      <c r="F46" s="111"/>
      <c r="G46" s="213"/>
    </row>
    <row r="47" spans="1:12" ht="101.25" x14ac:dyDescent="0.25">
      <c r="A47" s="104" t="s">
        <v>163</v>
      </c>
      <c r="B47" s="112" t="s">
        <v>164</v>
      </c>
      <c r="C47" s="27"/>
      <c r="D47" s="250"/>
      <c r="E47" s="662"/>
      <c r="F47" s="663"/>
      <c r="G47" s="213"/>
    </row>
    <row r="48" spans="1:12" x14ac:dyDescent="0.25">
      <c r="A48" s="104" t="s">
        <v>165</v>
      </c>
      <c r="B48" s="113" t="s">
        <v>166</v>
      </c>
      <c r="C48" s="27"/>
      <c r="D48" s="114" t="e">
        <f>SUM(D46:D47)/D44</f>
        <v>#DIV/0!</v>
      </c>
      <c r="E48" s="115"/>
      <c r="F48" s="116"/>
      <c r="G48" s="213"/>
    </row>
    <row r="49" spans="1:12" ht="9" customHeight="1" x14ac:dyDescent="0.25">
      <c r="A49" s="74"/>
      <c r="B49" s="117"/>
      <c r="C49" s="118"/>
      <c r="D49" s="70"/>
      <c r="E49" s="77"/>
      <c r="F49" s="119"/>
      <c r="G49" s="213"/>
    </row>
    <row r="50" spans="1:12" x14ac:dyDescent="0.25">
      <c r="A50" s="651" t="s">
        <v>167</v>
      </c>
      <c r="B50" s="652"/>
      <c r="C50" s="120"/>
      <c r="D50" s="121"/>
      <c r="E50" s="102">
        <f>IF($E$5="RRH",E42)+IF($E$5="PSH",0)++IF($E$5="DV",0)</f>
        <v>0</v>
      </c>
      <c r="F50" s="103">
        <f>E50*D51</f>
        <v>0</v>
      </c>
      <c r="G50" s="219"/>
      <c r="I50" s="4"/>
      <c r="J50" s="4"/>
      <c r="K50" s="4"/>
      <c r="L50" s="211"/>
    </row>
    <row r="51" spans="1:12" ht="26.25" thickBot="1" x14ac:dyDescent="0.3">
      <c r="A51" s="29" t="s">
        <v>168</v>
      </c>
      <c r="B51" s="122" t="s">
        <v>169</v>
      </c>
      <c r="C51" s="123"/>
      <c r="D51" s="246"/>
      <c r="E51" s="91"/>
      <c r="F51" s="92"/>
      <c r="G51" s="213"/>
      <c r="I51" s="221"/>
    </row>
    <row r="52" spans="1:12" ht="7.9" customHeight="1" thickBot="1" x14ac:dyDescent="0.3">
      <c r="A52" s="34"/>
      <c r="B52" s="124"/>
      <c r="C52" s="125"/>
      <c r="D52" s="126"/>
      <c r="E52" s="49"/>
      <c r="F52" s="127"/>
      <c r="G52" s="213"/>
      <c r="I52" s="221"/>
    </row>
    <row r="53" spans="1:12" x14ac:dyDescent="0.25">
      <c r="A53" s="649" t="s">
        <v>170</v>
      </c>
      <c r="B53" s="650"/>
      <c r="C53" s="6"/>
      <c r="D53" s="50"/>
      <c r="E53" s="50">
        <v>5</v>
      </c>
      <c r="F53" s="66" t="e">
        <f>(F55+F63)</f>
        <v>#DIV/0!</v>
      </c>
      <c r="G53" s="219"/>
      <c r="H53" s="210"/>
      <c r="I53" s="4"/>
      <c r="J53" s="4"/>
      <c r="K53" s="4"/>
      <c r="L53" s="211"/>
    </row>
    <row r="54" spans="1:12" ht="7.9" customHeight="1" x14ac:dyDescent="0.25">
      <c r="A54" s="52"/>
      <c r="B54" s="128"/>
      <c r="C54" s="23"/>
      <c r="D54" s="114"/>
      <c r="E54" s="129"/>
      <c r="F54" s="54"/>
      <c r="G54" s="213"/>
    </row>
    <row r="55" spans="1:12" ht="23.45" customHeight="1" x14ac:dyDescent="0.25">
      <c r="A55" s="3" t="s">
        <v>171</v>
      </c>
      <c r="B55" s="642" t="s">
        <v>172</v>
      </c>
      <c r="C55" s="643"/>
      <c r="D55" s="644"/>
      <c r="E55" s="102">
        <v>5</v>
      </c>
      <c r="F55" s="131" t="e">
        <f>(IF(D61&gt;=100%,E55)+IF(D61&lt;100%,(E55*D61)))/2</f>
        <v>#DIV/0!</v>
      </c>
      <c r="G55" s="219"/>
      <c r="H55" s="210"/>
      <c r="I55" s="4"/>
      <c r="J55" s="4"/>
      <c r="K55" s="4"/>
      <c r="L55" s="211"/>
    </row>
    <row r="56" spans="1:12" x14ac:dyDescent="0.25">
      <c r="A56" s="21" t="s">
        <v>173</v>
      </c>
      <c r="B56" s="132" t="s">
        <v>174</v>
      </c>
      <c r="C56" s="133"/>
      <c r="D56" s="247"/>
      <c r="E56" s="24" t="str">
        <f>IF(D56="","Please Enter a Number","")</f>
        <v>Please Enter a Number</v>
      </c>
      <c r="F56" s="293"/>
      <c r="G56" s="213"/>
      <c r="H56" s="222"/>
      <c r="I56" s="221"/>
    </row>
    <row r="57" spans="1:12" x14ac:dyDescent="0.25">
      <c r="A57" s="21" t="s">
        <v>175</v>
      </c>
      <c r="B57" s="132" t="s">
        <v>176</v>
      </c>
      <c r="C57" s="133"/>
      <c r="D57" s="247"/>
      <c r="E57" s="24" t="str">
        <f t="shared" ref="E57:E59" si="2">IF(D57="","Please Enter a Number","")</f>
        <v>Please Enter a Number</v>
      </c>
      <c r="F57" s="293"/>
      <c r="G57" s="213"/>
      <c r="H57" s="222"/>
      <c r="I57" s="221"/>
    </row>
    <row r="58" spans="1:12" x14ac:dyDescent="0.25">
      <c r="A58" s="21" t="s">
        <v>177</v>
      </c>
      <c r="B58" s="132" t="s">
        <v>178</v>
      </c>
      <c r="C58" s="133"/>
      <c r="D58" s="247"/>
      <c r="E58" s="24" t="str">
        <f t="shared" si="2"/>
        <v>Please Enter a Number</v>
      </c>
      <c r="F58" s="293"/>
      <c r="G58" s="213"/>
      <c r="H58" s="222"/>
      <c r="I58" s="221"/>
    </row>
    <row r="59" spans="1:12" x14ac:dyDescent="0.25">
      <c r="A59" s="21" t="s">
        <v>179</v>
      </c>
      <c r="B59" s="132" t="s">
        <v>180</v>
      </c>
      <c r="C59" s="133"/>
      <c r="D59" s="247"/>
      <c r="E59" s="24" t="str">
        <f t="shared" si="2"/>
        <v>Please Enter a Number</v>
      </c>
      <c r="F59" s="293"/>
      <c r="G59" s="213"/>
      <c r="H59" s="222"/>
      <c r="I59" s="221"/>
    </row>
    <row r="60" spans="1:12" x14ac:dyDescent="0.25">
      <c r="A60" s="21" t="s">
        <v>181</v>
      </c>
      <c r="B60" s="22" t="s">
        <v>166</v>
      </c>
      <c r="C60" s="134"/>
      <c r="D60" s="135">
        <f>SUM(D56:D59)/4</f>
        <v>0</v>
      </c>
      <c r="E60" s="136"/>
      <c r="F60" s="88"/>
      <c r="G60" s="213"/>
      <c r="H60" s="223"/>
      <c r="I60" s="221"/>
    </row>
    <row r="61" spans="1:12" ht="19.149999999999999" hidden="1" customHeight="1" x14ac:dyDescent="0.25">
      <c r="A61" s="52"/>
      <c r="B61" s="128"/>
      <c r="C61" s="27"/>
      <c r="D61" s="137" t="e">
        <f>D60/$D$17</f>
        <v>#DIV/0!</v>
      </c>
      <c r="E61" s="129"/>
      <c r="F61" s="54"/>
      <c r="G61" s="213"/>
      <c r="H61" s="201" t="e">
        <f>D61*E55</f>
        <v>#DIV/0!</v>
      </c>
    </row>
    <row r="62" spans="1:12" ht="6.6" customHeight="1" x14ac:dyDescent="0.25">
      <c r="A62" s="67"/>
      <c r="B62" s="68"/>
      <c r="C62" s="118"/>
      <c r="D62" s="70"/>
      <c r="E62" s="71"/>
      <c r="F62" s="72"/>
      <c r="G62" s="213"/>
    </row>
    <row r="63" spans="1:12" ht="26.45" customHeight="1" x14ac:dyDescent="0.25">
      <c r="A63" s="15" t="s">
        <v>182</v>
      </c>
      <c r="B63" s="642" t="s">
        <v>183</v>
      </c>
      <c r="C63" s="643"/>
      <c r="D63" s="644"/>
      <c r="E63" s="102">
        <v>5</v>
      </c>
      <c r="F63" s="131" t="e">
        <f>(IF(D69&gt;=100%,E63)+IF(D69&lt;100%,(E63*D69)))/2</f>
        <v>#DIV/0!</v>
      </c>
      <c r="G63" s="219"/>
      <c r="H63" s="210"/>
      <c r="I63" s="4"/>
      <c r="J63" s="4"/>
      <c r="K63" s="4"/>
    </row>
    <row r="64" spans="1:12" x14ac:dyDescent="0.25">
      <c r="A64" s="21" t="s">
        <v>184</v>
      </c>
      <c r="B64" s="132" t="s">
        <v>174</v>
      </c>
      <c r="C64" s="133"/>
      <c r="D64" s="247"/>
      <c r="E64" s="24" t="str">
        <f>IF(D64="","Please Enter a Number","")</f>
        <v>Please Enter a Number</v>
      </c>
      <c r="F64" s="293"/>
      <c r="G64" s="213"/>
      <c r="H64" s="222"/>
      <c r="I64" s="221"/>
    </row>
    <row r="65" spans="1:12" x14ac:dyDescent="0.25">
      <c r="A65" s="21" t="s">
        <v>185</v>
      </c>
      <c r="B65" s="132" t="s">
        <v>176</v>
      </c>
      <c r="C65" s="133"/>
      <c r="D65" s="247"/>
      <c r="E65" s="24" t="str">
        <f t="shared" ref="E65:E67" si="3">IF(D65="","Please Enter a Number","")</f>
        <v>Please Enter a Number</v>
      </c>
      <c r="F65" s="293"/>
      <c r="G65" s="213"/>
      <c r="H65" s="222"/>
      <c r="I65" s="221"/>
    </row>
    <row r="66" spans="1:12" x14ac:dyDescent="0.25">
      <c r="A66" s="21" t="s">
        <v>186</v>
      </c>
      <c r="B66" s="132" t="s">
        <v>178</v>
      </c>
      <c r="C66" s="133"/>
      <c r="D66" s="247"/>
      <c r="E66" s="24" t="str">
        <f t="shared" si="3"/>
        <v>Please Enter a Number</v>
      </c>
      <c r="F66" s="293"/>
      <c r="G66" s="213"/>
      <c r="H66" s="222"/>
      <c r="I66" s="221"/>
    </row>
    <row r="67" spans="1:12" x14ac:dyDescent="0.25">
      <c r="A67" s="21" t="s">
        <v>187</v>
      </c>
      <c r="B67" s="132" t="s">
        <v>180</v>
      </c>
      <c r="C67" s="133"/>
      <c r="D67" s="247"/>
      <c r="E67" s="24" t="str">
        <f t="shared" si="3"/>
        <v>Please Enter a Number</v>
      </c>
      <c r="F67" s="293"/>
      <c r="G67" s="213"/>
      <c r="H67" s="222"/>
      <c r="I67" s="221"/>
    </row>
    <row r="68" spans="1:12" ht="15.75" thickBot="1" x14ac:dyDescent="0.3">
      <c r="A68" s="29" t="s">
        <v>181</v>
      </c>
      <c r="B68" s="30" t="s">
        <v>166</v>
      </c>
      <c r="C68" s="138"/>
      <c r="D68" s="139">
        <f>SUM(D64:D67)/4</f>
        <v>0</v>
      </c>
      <c r="E68" s="91"/>
      <c r="F68" s="92"/>
      <c r="G68" s="213"/>
      <c r="H68" s="223">
        <f>D68</f>
        <v>0</v>
      </c>
      <c r="I68" s="224"/>
    </row>
    <row r="69" spans="1:12" ht="16.149999999999999" hidden="1" customHeight="1" x14ac:dyDescent="0.25">
      <c r="A69" s="140"/>
      <c r="B69" s="141"/>
      <c r="C69" s="57"/>
      <c r="D69" s="142" t="e">
        <f>D68/$D$18</f>
        <v>#DIV/0!</v>
      </c>
      <c r="E69" s="143"/>
      <c r="F69" s="144"/>
      <c r="G69" s="220"/>
      <c r="H69" s="201" t="e">
        <f>D69*E63</f>
        <v>#DIV/0!</v>
      </c>
      <c r="I69" s="224"/>
    </row>
    <row r="70" spans="1:12" ht="7.15" customHeight="1" thickBot="1" x14ac:dyDescent="0.3">
      <c r="A70" s="96"/>
      <c r="B70" s="97"/>
      <c r="C70" s="145"/>
      <c r="D70" s="99"/>
      <c r="E70" s="100"/>
      <c r="F70" s="101"/>
      <c r="G70" s="213"/>
      <c r="I70" s="224"/>
    </row>
    <row r="71" spans="1:12" x14ac:dyDescent="0.25">
      <c r="A71" s="649" t="s">
        <v>188</v>
      </c>
      <c r="B71" s="650"/>
      <c r="C71" s="6"/>
      <c r="D71" s="50"/>
      <c r="E71" s="50">
        <f>E73+E78</f>
        <v>10</v>
      </c>
      <c r="F71" s="66">
        <f>F73+F78</f>
        <v>0</v>
      </c>
      <c r="G71" s="219"/>
      <c r="H71" s="210"/>
      <c r="I71" s="4"/>
      <c r="J71" s="4"/>
      <c r="K71" s="4"/>
      <c r="L71" s="211"/>
    </row>
    <row r="72" spans="1:12" ht="4.9000000000000004" customHeight="1" x14ac:dyDescent="0.25">
      <c r="A72" s="67"/>
      <c r="B72" s="68"/>
      <c r="C72" s="69"/>
      <c r="D72" s="70"/>
      <c r="E72" s="71"/>
      <c r="F72" s="72"/>
      <c r="G72" s="213"/>
    </row>
    <row r="73" spans="1:12" ht="24" x14ac:dyDescent="0.25">
      <c r="A73" s="3" t="s">
        <v>189</v>
      </c>
      <c r="B73" s="130" t="s">
        <v>190</v>
      </c>
      <c r="C73" s="19"/>
      <c r="D73" s="121"/>
      <c r="E73" s="102">
        <v>5</v>
      </c>
      <c r="F73" s="103">
        <f>IF(E5="PSH",I74,I75)</f>
        <v>0</v>
      </c>
      <c r="G73" s="219"/>
      <c r="I73" s="4"/>
    </row>
    <row r="74" spans="1:12" ht="25.5" x14ac:dyDescent="0.25">
      <c r="A74" s="146" t="s">
        <v>191</v>
      </c>
      <c r="B74" s="132" t="s">
        <v>192</v>
      </c>
      <c r="C74" s="147"/>
      <c r="D74" s="248">
        <f>'Renewal Application'!D92</f>
        <v>0</v>
      </c>
      <c r="E74" s="24" t="str">
        <f>IF(D74="","Please Enter Percentage","")</f>
        <v/>
      </c>
      <c r="F74" s="108"/>
      <c r="G74" s="213" t="s">
        <v>193</v>
      </c>
      <c r="H74" s="225">
        <v>0.2</v>
      </c>
      <c r="I74" s="224">
        <f>IF($D$76&gt;$H$74,$E$73)+IF($D$76=$H$74,$E$73)+IF($D$76&lt;$H$74,($D$76/$H$74)*$E$73)</f>
        <v>0</v>
      </c>
    </row>
    <row r="75" spans="1:12" ht="25.5" x14ac:dyDescent="0.25">
      <c r="A75" s="146" t="s">
        <v>194</v>
      </c>
      <c r="B75" s="132" t="s">
        <v>195</v>
      </c>
      <c r="C75" s="147"/>
      <c r="D75" s="248">
        <f>'Renewal Application'!H92</f>
        <v>0</v>
      </c>
      <c r="E75" s="24" t="str">
        <f>IF(D75="","Please Enter Percentage","")</f>
        <v/>
      </c>
      <c r="F75" s="108"/>
      <c r="G75" s="213" t="s">
        <v>196</v>
      </c>
      <c r="H75" s="225">
        <v>0.53</v>
      </c>
      <c r="I75" s="224">
        <f>IF($D$76&gt;$H$75,$E$73)+IF($D$76=$H$75,$E$73)+IF($D$76&lt;$H$75,($D$76/$H$75)*$E$73)</f>
        <v>0</v>
      </c>
    </row>
    <row r="76" spans="1:12" hidden="1" x14ac:dyDescent="0.25">
      <c r="A76" s="148"/>
      <c r="B76" s="149"/>
      <c r="C76" s="150">
        <f>D76/H74</f>
        <v>0</v>
      </c>
      <c r="D76" s="137">
        <f>SUM(D74:D75)</f>
        <v>0</v>
      </c>
      <c r="E76" s="151"/>
      <c r="F76" s="152"/>
      <c r="G76" s="213"/>
      <c r="H76" s="225"/>
      <c r="I76" s="226"/>
      <c r="J76" s="23"/>
      <c r="K76" s="23"/>
      <c r="L76" s="227"/>
    </row>
    <row r="77" spans="1:12" ht="7.15" customHeight="1" x14ac:dyDescent="0.25">
      <c r="A77" s="21"/>
      <c r="C77" s="154"/>
      <c r="D77" s="136"/>
      <c r="E77" s="155"/>
      <c r="F77" s="88"/>
      <c r="G77" s="213"/>
      <c r="H77" s="225"/>
      <c r="I77" s="226"/>
    </row>
    <row r="78" spans="1:12" x14ac:dyDescent="0.25">
      <c r="A78" s="156" t="s">
        <v>197</v>
      </c>
      <c r="B78" s="130" t="s">
        <v>198</v>
      </c>
      <c r="C78" s="120"/>
      <c r="D78" s="121"/>
      <c r="E78" s="102">
        <v>5</v>
      </c>
      <c r="F78" s="103">
        <f>IF(D81&gt;H79,E78)+IF(D81=H79,E78)+IF(D81&lt;H79,(D81/H79)*E78)</f>
        <v>0</v>
      </c>
      <c r="G78" s="219"/>
      <c r="H78" s="225"/>
      <c r="I78" s="228"/>
    </row>
    <row r="79" spans="1:12" ht="25.5" x14ac:dyDescent="0.25">
      <c r="A79" s="21" t="s">
        <v>199</v>
      </c>
      <c r="B79" s="132" t="s">
        <v>200</v>
      </c>
      <c r="C79" s="157"/>
      <c r="D79" s="248">
        <f>'Renewal Application'!D93</f>
        <v>0</v>
      </c>
      <c r="E79" s="24" t="str">
        <f>IF(D79="","Please Enter Percentage","")</f>
        <v/>
      </c>
      <c r="F79" s="108"/>
      <c r="G79" s="213" t="s">
        <v>201</v>
      </c>
      <c r="H79" s="225">
        <v>0.54</v>
      </c>
      <c r="I79" s="226"/>
    </row>
    <row r="80" spans="1:12" ht="26.25" thickBot="1" x14ac:dyDescent="0.3">
      <c r="A80" s="29" t="s">
        <v>202</v>
      </c>
      <c r="B80" s="122" t="s">
        <v>203</v>
      </c>
      <c r="C80" s="158"/>
      <c r="D80" s="249">
        <f>'Renewal Application'!H93</f>
        <v>0</v>
      </c>
      <c r="E80" s="32" t="str">
        <f>IF(D80="","Please Enter Percentage","")</f>
        <v/>
      </c>
      <c r="F80" s="159"/>
      <c r="G80" s="213"/>
      <c r="I80" s="226"/>
    </row>
    <row r="81" spans="1:12" hidden="1" x14ac:dyDescent="0.25">
      <c r="A81" s="55"/>
      <c r="B81" s="56"/>
      <c r="C81" s="160">
        <f>D81/H79</f>
        <v>0</v>
      </c>
      <c r="D81" s="58">
        <f>SUM(D79:D80)</f>
        <v>0</v>
      </c>
      <c r="E81" s="161"/>
      <c r="F81" s="95"/>
      <c r="G81" s="220"/>
      <c r="I81" s="226"/>
      <c r="J81" s="23"/>
    </row>
    <row r="82" spans="1:12" ht="9" customHeight="1" thickBot="1" x14ac:dyDescent="0.3">
      <c r="A82" s="96"/>
      <c r="B82" s="97"/>
      <c r="C82" s="162"/>
      <c r="D82" s="163"/>
      <c r="E82" s="164"/>
      <c r="F82" s="165"/>
      <c r="G82" s="213"/>
      <c r="I82" s="226"/>
    </row>
    <row r="83" spans="1:12" ht="15.75" thickBot="1" x14ac:dyDescent="0.3">
      <c r="A83" s="657" t="s">
        <v>204</v>
      </c>
      <c r="B83" s="658"/>
      <c r="C83" s="166"/>
      <c r="D83" s="167"/>
      <c r="E83" s="168">
        <f>E23+E29+E33+E43+E50+E53+E71</f>
        <v>35</v>
      </c>
      <c r="F83" s="168" t="e">
        <f>F23+F29+F33+F43+F50+F53+F71</f>
        <v>#DIV/0!</v>
      </c>
      <c r="G83" s="219"/>
      <c r="H83" s="210"/>
      <c r="I83" s="228"/>
      <c r="J83" s="4"/>
      <c r="K83" s="4"/>
      <c r="L83" s="211"/>
    </row>
    <row r="84" spans="1:12" hidden="1" x14ac:dyDescent="0.25">
      <c r="A84" s="169"/>
      <c r="B84" s="170"/>
      <c r="C84" s="171"/>
      <c r="D84" s="172"/>
      <c r="E84" s="173"/>
      <c r="F84" s="174"/>
      <c r="G84" s="213"/>
      <c r="I84" s="226"/>
    </row>
    <row r="85" spans="1:12" hidden="1" x14ac:dyDescent="0.25">
      <c r="A85" s="175" t="s">
        <v>205</v>
      </c>
      <c r="C85" s="154"/>
      <c r="D85" s="176"/>
      <c r="E85" s="107">
        <v>0</v>
      </c>
      <c r="F85" s="177"/>
      <c r="G85" s="220"/>
      <c r="H85" s="201" t="s">
        <v>206</v>
      </c>
      <c r="I85" s="226"/>
    </row>
    <row r="86" spans="1:12" ht="3.6" customHeight="1" thickBot="1" x14ac:dyDescent="0.3">
      <c r="A86" s="178"/>
      <c r="B86" s="179"/>
      <c r="C86" s="180"/>
      <c r="D86" s="110"/>
      <c r="E86" s="110"/>
      <c r="F86" s="181"/>
    </row>
    <row r="87" spans="1:12" ht="17.45" customHeight="1" x14ac:dyDescent="0.25">
      <c r="A87" s="649" t="s">
        <v>207</v>
      </c>
      <c r="B87" s="650"/>
      <c r="C87" s="182"/>
      <c r="D87" s="50"/>
      <c r="E87" s="291" t="s">
        <v>208</v>
      </c>
      <c r="F87" s="66">
        <f>SUM(H89:H94)</f>
        <v>0</v>
      </c>
      <c r="G87" s="200"/>
      <c r="I87" s="226"/>
    </row>
    <row r="88" spans="1:12" hidden="1" x14ac:dyDescent="0.25">
      <c r="A88" s="183" t="s">
        <v>209</v>
      </c>
      <c r="B88" s="184" t="s">
        <v>210</v>
      </c>
      <c r="C88" s="185"/>
      <c r="D88" s="176"/>
      <c r="E88" s="107"/>
      <c r="F88" s="88"/>
      <c r="G88" s="200"/>
      <c r="H88" s="201" t="s">
        <v>211</v>
      </c>
    </row>
    <row r="89" spans="1:12" x14ac:dyDescent="0.25">
      <c r="A89" s="52" t="s">
        <v>212</v>
      </c>
      <c r="B89" s="53" t="s">
        <v>213</v>
      </c>
      <c r="C89" s="154" t="e">
        <f>D89/$D$12</f>
        <v>#DIV/0!</v>
      </c>
      <c r="D89" s="245">
        <f>D14</f>
        <v>0</v>
      </c>
      <c r="E89" s="186">
        <v>2.5</v>
      </c>
      <c r="F89" s="187">
        <f>G89</f>
        <v>0</v>
      </c>
      <c r="G89" s="213">
        <f t="shared" ref="G89:G90" si="4">IF(H89&gt;5,E89)+IF(H89&lt;=5,H89)</f>
        <v>0</v>
      </c>
      <c r="H89" s="229">
        <f t="shared" ref="H89:H90" si="5">I89*E89</f>
        <v>0</v>
      </c>
      <c r="I89" s="221">
        <f t="shared" ref="I89:I90" si="6">IFERROR(C89,0)</f>
        <v>0</v>
      </c>
    </row>
    <row r="90" spans="1:12" x14ac:dyDescent="0.25">
      <c r="A90" s="52" t="s">
        <v>214</v>
      </c>
      <c r="B90" s="53" t="s">
        <v>213</v>
      </c>
      <c r="C90" s="154" t="e">
        <f t="shared" ref="C90" si="7">D90/$D$12</f>
        <v>#DIV/0!</v>
      </c>
      <c r="D90" s="245">
        <f>'Renewal Application'!D98</f>
        <v>0</v>
      </c>
      <c r="E90" s="186">
        <v>2.5</v>
      </c>
      <c r="F90" s="187">
        <f t="shared" ref="F90:F94" si="8">G90</f>
        <v>0</v>
      </c>
      <c r="G90" s="213">
        <f t="shared" si="4"/>
        <v>0</v>
      </c>
      <c r="H90" s="229">
        <f t="shared" si="5"/>
        <v>0</v>
      </c>
      <c r="I90" s="221">
        <f t="shared" si="6"/>
        <v>0</v>
      </c>
    </row>
    <row r="91" spans="1:12" ht="15.75" thickBot="1" x14ac:dyDescent="0.3">
      <c r="A91" s="52" t="s">
        <v>215</v>
      </c>
      <c r="B91" s="53" t="s">
        <v>213</v>
      </c>
      <c r="C91" s="123" t="e">
        <f>$D$16/$D$15</f>
        <v>#DIV/0!</v>
      </c>
      <c r="D91" s="245">
        <f>D16</f>
        <v>0</v>
      </c>
      <c r="E91" s="186">
        <v>2.5</v>
      </c>
      <c r="F91" s="187">
        <f t="shared" si="8"/>
        <v>0</v>
      </c>
      <c r="G91" s="213">
        <f>IF(H91&gt;5,E91)+IF(H91&lt;=5,H91)</f>
        <v>0</v>
      </c>
      <c r="H91" s="229">
        <f>I91*E91</f>
        <v>0</v>
      </c>
      <c r="I91" s="221">
        <f>IFERROR(C91,0)</f>
        <v>0</v>
      </c>
    </row>
    <row r="92" spans="1:12" ht="15.75" thickBot="1" x14ac:dyDescent="0.3">
      <c r="A92" s="189" t="s">
        <v>216</v>
      </c>
      <c r="B92" s="53" t="s">
        <v>213</v>
      </c>
      <c r="C92" s="123" t="e">
        <f t="shared" ref="C92:C93" si="9">D92/$D$12</f>
        <v>#DIV/0!</v>
      </c>
      <c r="D92" s="245">
        <f>'Renewal Application'!H97</f>
        <v>0</v>
      </c>
      <c r="E92" s="186">
        <v>2.5</v>
      </c>
      <c r="F92" s="187">
        <f t="shared" si="8"/>
        <v>0</v>
      </c>
      <c r="G92" s="213">
        <f t="shared" ref="G92:G94" si="10">IF(H92&gt;5,E92)+IF(H92&lt;=5,H92)</f>
        <v>0</v>
      </c>
      <c r="H92" s="229">
        <f t="shared" ref="H92:H94" si="11">I92*E92</f>
        <v>0</v>
      </c>
      <c r="I92" s="221">
        <f t="shared" ref="I92:I94" si="12">IFERROR(C92,0)</f>
        <v>0</v>
      </c>
    </row>
    <row r="93" spans="1:12" ht="15.75" thickBot="1" x14ac:dyDescent="0.3">
      <c r="A93" s="52" t="s">
        <v>217</v>
      </c>
      <c r="B93" s="53" t="s">
        <v>213</v>
      </c>
      <c r="C93" s="123" t="e">
        <f t="shared" si="9"/>
        <v>#DIV/0!</v>
      </c>
      <c r="D93" s="245">
        <f>'Renewal Application'!H98</f>
        <v>0</v>
      </c>
      <c r="E93" s="186">
        <v>2.5</v>
      </c>
      <c r="F93" s="187">
        <f t="shared" si="8"/>
        <v>0</v>
      </c>
      <c r="G93" s="213">
        <f t="shared" si="10"/>
        <v>0</v>
      </c>
      <c r="H93" s="229">
        <f t="shared" si="11"/>
        <v>0</v>
      </c>
      <c r="I93" s="221">
        <f t="shared" si="12"/>
        <v>0</v>
      </c>
    </row>
    <row r="94" spans="1:12" ht="15.75" thickBot="1" x14ac:dyDescent="0.3">
      <c r="A94" s="190" t="s">
        <v>218</v>
      </c>
      <c r="B94" s="191" t="s">
        <v>213</v>
      </c>
      <c r="C94" s="123" t="e">
        <f>D94/$D$12</f>
        <v>#DIV/0!</v>
      </c>
      <c r="D94" s="254">
        <f>'Renewal Application'!H99</f>
        <v>0</v>
      </c>
      <c r="E94" s="192">
        <v>2.5</v>
      </c>
      <c r="F94" s="187">
        <f t="shared" si="8"/>
        <v>0</v>
      </c>
      <c r="G94" s="213">
        <f t="shared" si="10"/>
        <v>0</v>
      </c>
      <c r="H94" s="229">
        <f t="shared" si="11"/>
        <v>0</v>
      </c>
      <c r="I94" s="221">
        <f t="shared" si="12"/>
        <v>0</v>
      </c>
    </row>
    <row r="95" spans="1:12" ht="9.6" customHeight="1" x14ac:dyDescent="0.25">
      <c r="A95" s="140"/>
      <c r="B95" s="141"/>
      <c r="C95" s="193"/>
      <c r="D95" s="143"/>
      <c r="E95" s="115"/>
      <c r="F95" s="194"/>
      <c r="G95" s="220"/>
      <c r="I95" s="221">
        <f t="shared" ref="I95:I96" si="13">E95*(F95)</f>
        <v>0</v>
      </c>
    </row>
    <row r="96" spans="1:12" hidden="1" x14ac:dyDescent="0.25">
      <c r="A96" s="195"/>
      <c r="B96" s="149"/>
      <c r="C96" s="27"/>
      <c r="D96" s="137"/>
      <c r="E96" s="196" t="e">
        <f>E83+E87</f>
        <v>#VALUE!</v>
      </c>
      <c r="F96" s="196" t="e">
        <f>F83+F87</f>
        <v>#DIV/0!</v>
      </c>
      <c r="G96" s="230"/>
      <c r="H96" s="201" t="s">
        <v>219</v>
      </c>
      <c r="I96" s="221" t="e">
        <f t="shared" si="13"/>
        <v>#VALUE!</v>
      </c>
    </row>
    <row r="97" spans="1:111" ht="7.9" customHeight="1" x14ac:dyDescent="0.25">
      <c r="A97" s="270"/>
      <c r="B97" s="271"/>
      <c r="C97" s="272"/>
      <c r="D97" s="273"/>
      <c r="E97" s="274"/>
      <c r="F97" s="274"/>
      <c r="G97" s="230"/>
      <c r="H97" s="231"/>
    </row>
    <row r="98" spans="1:111" x14ac:dyDescent="0.25">
      <c r="A98" s="281" t="str">
        <f>IF($E$5="PSH","TOTAL SCORE PSH","TOTAL SCORE RRH")</f>
        <v>TOTAL SCORE RRH</v>
      </c>
      <c r="B98" s="282" t="str">
        <f>IFERROR($F$98,"ERRORS in APPLICATION")</f>
        <v>ERRORS in APPLICATION</v>
      </c>
      <c r="C98" s="283"/>
      <c r="D98" s="284"/>
      <c r="E98" s="285"/>
      <c r="F98" s="286" t="e">
        <f>$F$83+$F$87</f>
        <v>#DIV/0!</v>
      </c>
      <c r="G98" s="219">
        <f>IFERROR($F$99,"Errors in RRH Application")</f>
        <v>0</v>
      </c>
      <c r="H98" s="232" t="s">
        <v>220</v>
      </c>
    </row>
    <row r="99" spans="1:111" ht="15.75" hidden="1" thickBot="1" x14ac:dyDescent="0.3">
      <c r="A99" s="275" t="s">
        <v>221</v>
      </c>
      <c r="B99" s="276" t="str">
        <f>IF($E$5="RRH",$G$99,"RRH Not Applicable.")</f>
        <v>RRH Not Applicable.</v>
      </c>
      <c r="C99" s="277"/>
      <c r="D99" s="278"/>
      <c r="E99" s="279"/>
      <c r="F99" s="280">
        <f>IF($E$5="RRH",$F$83+$F$87,0)</f>
        <v>0</v>
      </c>
      <c r="G99" s="219">
        <f>IFERROR($F$99,"Errors in RRH Application")</f>
        <v>0</v>
      </c>
      <c r="H99" s="232" t="s">
        <v>220</v>
      </c>
    </row>
    <row r="100" spans="1:111" ht="7.5" customHeight="1" x14ac:dyDescent="0.25">
      <c r="A100" s="479">
        <v>2025</v>
      </c>
      <c r="B100" s="234"/>
      <c r="C100" s="197"/>
      <c r="D100" s="235"/>
      <c r="E100" s="236"/>
      <c r="F100" s="237"/>
      <c r="G100" s="238"/>
      <c r="H100" s="239" t="str">
        <f>IFERROR($F$98,"ERRORS in APPLICATION")</f>
        <v>ERRORS in APPLICATION</v>
      </c>
      <c r="I100" s="238"/>
      <c r="J100" s="238"/>
      <c r="K100" s="238"/>
      <c r="L100" s="199"/>
    </row>
    <row r="101" spans="1:111" s="197" customFormat="1" ht="16.149999999999999" customHeight="1" x14ac:dyDescent="0.25">
      <c r="A101" s="654" t="s">
        <v>222</v>
      </c>
      <c r="B101" s="655"/>
      <c r="C101" s="655"/>
      <c r="D101" s="655"/>
      <c r="E101" s="655"/>
      <c r="F101" s="656"/>
      <c r="G101" s="199"/>
      <c r="H101" s="231"/>
      <c r="I101" s="199"/>
      <c r="J101" s="199"/>
      <c r="K101" s="199"/>
      <c r="L101" s="199"/>
      <c r="M101" s="255"/>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199"/>
      <c r="BA101" s="199"/>
      <c r="BB101" s="199"/>
      <c r="BC101" s="199"/>
      <c r="BD101" s="199"/>
      <c r="BE101" s="199"/>
      <c r="BF101" s="199"/>
      <c r="BG101" s="199"/>
      <c r="BH101" s="199"/>
      <c r="BI101" s="199"/>
      <c r="BJ101" s="199"/>
      <c r="BK101" s="199"/>
      <c r="BL101" s="199"/>
      <c r="BM101" s="199"/>
      <c r="BN101" s="199"/>
      <c r="BO101" s="199"/>
      <c r="BP101" s="199"/>
      <c r="BQ101" s="199"/>
      <c r="BR101" s="199"/>
      <c r="BS101" s="199"/>
      <c r="BT101" s="199"/>
      <c r="BU101" s="199"/>
      <c r="BV101" s="199"/>
      <c r="BW101" s="199"/>
      <c r="BX101" s="199"/>
      <c r="BY101" s="199"/>
      <c r="BZ101" s="199"/>
      <c r="CA101" s="199"/>
      <c r="CB101" s="199"/>
      <c r="CC101" s="199"/>
      <c r="CD101" s="199"/>
      <c r="CE101" s="199"/>
      <c r="CF101" s="199"/>
      <c r="CG101" s="199"/>
      <c r="CH101" s="199"/>
      <c r="CI101" s="199"/>
      <c r="CJ101" s="199"/>
      <c r="CK101" s="199"/>
      <c r="CL101" s="199"/>
      <c r="CM101" s="199"/>
      <c r="CN101" s="199"/>
      <c r="CO101" s="199"/>
      <c r="CP101" s="199"/>
      <c r="CQ101" s="199"/>
      <c r="CR101" s="199"/>
      <c r="CS101" s="199"/>
      <c r="CT101" s="199"/>
      <c r="CU101" s="199"/>
      <c r="CV101" s="199"/>
      <c r="CW101" s="199"/>
      <c r="CX101" s="199"/>
      <c r="CY101" s="199"/>
      <c r="CZ101" s="199"/>
      <c r="DA101" s="199"/>
      <c r="DB101" s="199"/>
      <c r="DC101" s="199"/>
      <c r="DD101" s="199"/>
      <c r="DE101" s="199"/>
      <c r="DF101" s="199"/>
      <c r="DG101" s="199"/>
    </row>
    <row r="102" spans="1:111" s="197" customFormat="1" ht="13.15" customHeight="1" x14ac:dyDescent="0.25">
      <c r="A102" s="267" t="s">
        <v>223</v>
      </c>
      <c r="B102" s="653" t="str">
        <f>IF(OR($D$12=0,$D$13=0,$D$14=0,$D$15=0,$D$16=0,$D$17=0,$D$18=0),"Potential Errors.  Confirm PGM data with zeros.","Okay")</f>
        <v>Potential Errors.  Confirm PGM data with zeros.</v>
      </c>
      <c r="C102" s="653"/>
      <c r="D102" s="653"/>
      <c r="E102" s="236"/>
      <c r="F102" s="258"/>
      <c r="G102" s="199"/>
      <c r="H102" s="231" t="str">
        <f>IF($E$5="PSH","TOTAL SCORE PSH","TOTAL SCORE RRH")</f>
        <v>TOTAL SCORE RRH</v>
      </c>
      <c r="I102" s="199"/>
      <c r="J102" s="199"/>
      <c r="K102" s="199"/>
      <c r="L102" s="199"/>
      <c r="M102" s="255"/>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199"/>
      <c r="BA102" s="199"/>
      <c r="BB102" s="199"/>
      <c r="BC102" s="199"/>
      <c r="BD102" s="199"/>
      <c r="BE102" s="199"/>
      <c r="BF102" s="199"/>
      <c r="BG102" s="199"/>
      <c r="BH102" s="199"/>
      <c r="BI102" s="199"/>
      <c r="BJ102" s="199"/>
      <c r="BK102" s="199"/>
      <c r="BL102" s="199"/>
      <c r="BM102" s="199"/>
      <c r="BN102" s="199"/>
      <c r="BO102" s="199"/>
      <c r="BP102" s="199"/>
      <c r="BQ102" s="199"/>
      <c r="BR102" s="199"/>
      <c r="BS102" s="199"/>
      <c r="BT102" s="199"/>
      <c r="BU102" s="199"/>
      <c r="BV102" s="199"/>
      <c r="BW102" s="199"/>
      <c r="BX102" s="199"/>
      <c r="BY102" s="199"/>
      <c r="BZ102" s="199"/>
      <c r="CA102" s="199"/>
      <c r="CB102" s="199"/>
      <c r="CC102" s="199"/>
      <c r="CD102" s="199"/>
      <c r="CE102" s="199"/>
      <c r="CF102" s="199"/>
      <c r="CG102" s="199"/>
      <c r="CH102" s="199"/>
      <c r="CI102" s="199"/>
      <c r="CJ102" s="199"/>
      <c r="CK102" s="199"/>
      <c r="CL102" s="199"/>
      <c r="CM102" s="199"/>
      <c r="CN102" s="199"/>
      <c r="CO102" s="199"/>
      <c r="CP102" s="199"/>
      <c r="CQ102" s="199"/>
      <c r="CR102" s="199"/>
      <c r="CS102" s="199"/>
      <c r="CT102" s="199"/>
      <c r="CU102" s="199"/>
      <c r="CV102" s="199"/>
      <c r="CW102" s="199"/>
      <c r="CX102" s="199"/>
      <c r="CY102" s="199"/>
      <c r="CZ102" s="199"/>
      <c r="DA102" s="199"/>
      <c r="DB102" s="199"/>
      <c r="DC102" s="199"/>
      <c r="DD102" s="199"/>
      <c r="DE102" s="199"/>
      <c r="DF102" s="199"/>
      <c r="DG102" s="199"/>
    </row>
    <row r="103" spans="1:111" s="197" customFormat="1" ht="13.15" customHeight="1" x14ac:dyDescent="0.25">
      <c r="A103" s="267" t="s">
        <v>224</v>
      </c>
      <c r="B103" s="653" t="str">
        <f>IF(OR($D$24=0,$D$25=0,$D$26=0),"Potential Errors.  Confirm DQ data with zeros.","Okay")</f>
        <v>Potential Errors.  Confirm DQ data with zeros.</v>
      </c>
      <c r="C103" s="653"/>
      <c r="D103" s="653"/>
      <c r="E103" s="236"/>
      <c r="F103" s="258"/>
      <c r="G103" s="199"/>
      <c r="H103" s="231" t="s">
        <v>225</v>
      </c>
      <c r="I103" s="199"/>
      <c r="J103" s="199"/>
      <c r="K103" s="199"/>
      <c r="L103" s="199"/>
      <c r="M103" s="255"/>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199"/>
      <c r="BD103" s="199"/>
      <c r="BE103" s="199"/>
      <c r="BF103" s="199"/>
      <c r="BG103" s="199"/>
      <c r="BH103" s="199"/>
      <c r="BI103" s="199"/>
      <c r="BJ103" s="199"/>
      <c r="BK103" s="199"/>
      <c r="BL103" s="199"/>
      <c r="BM103" s="199"/>
      <c r="BN103" s="199"/>
      <c r="BO103" s="199"/>
      <c r="BP103" s="199"/>
      <c r="BQ103" s="199"/>
      <c r="BR103" s="199"/>
      <c r="BS103" s="199"/>
      <c r="BT103" s="199"/>
      <c r="BU103" s="199"/>
      <c r="BV103" s="199"/>
      <c r="BW103" s="199"/>
      <c r="BX103" s="199"/>
      <c r="BY103" s="199"/>
      <c r="BZ103" s="199"/>
      <c r="CA103" s="199"/>
      <c r="CB103" s="199"/>
      <c r="CC103" s="199"/>
      <c r="CD103" s="199"/>
      <c r="CE103" s="199"/>
      <c r="CF103" s="199"/>
      <c r="CG103" s="199"/>
      <c r="CH103" s="199"/>
      <c r="CI103" s="199"/>
      <c r="CJ103" s="199"/>
      <c r="CK103" s="199"/>
      <c r="CL103" s="199"/>
      <c r="CM103" s="199"/>
      <c r="CN103" s="199"/>
      <c r="CO103" s="199"/>
      <c r="CP103" s="199"/>
      <c r="CQ103" s="199"/>
      <c r="CR103" s="199"/>
      <c r="CS103" s="199"/>
      <c r="CT103" s="199"/>
      <c r="CU103" s="199"/>
      <c r="CV103" s="199"/>
      <c r="CW103" s="199"/>
      <c r="CX103" s="199"/>
      <c r="CY103" s="199"/>
      <c r="CZ103" s="199"/>
      <c r="DA103" s="199"/>
      <c r="DB103" s="199"/>
      <c r="DC103" s="199"/>
      <c r="DD103" s="199"/>
      <c r="DE103" s="199"/>
      <c r="DF103" s="199"/>
      <c r="DG103" s="199"/>
    </row>
    <row r="104" spans="1:111" s="197" customFormat="1" ht="13.15" customHeight="1" x14ac:dyDescent="0.25">
      <c r="A104" s="267" t="s">
        <v>226</v>
      </c>
      <c r="B104" s="259" t="s">
        <v>227</v>
      </c>
      <c r="C104" s="260"/>
      <c r="D104" s="261"/>
      <c r="E104" s="236"/>
      <c r="F104" s="258"/>
      <c r="G104" s="199"/>
      <c r="H104" s="231"/>
      <c r="I104" s="199"/>
      <c r="J104" s="199"/>
      <c r="K104" s="199"/>
      <c r="L104" s="199"/>
      <c r="M104" s="255"/>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199"/>
      <c r="BA104" s="199"/>
      <c r="BB104" s="199"/>
      <c r="BC104" s="199"/>
      <c r="BD104" s="199"/>
      <c r="BE104" s="199"/>
      <c r="BF104" s="199"/>
      <c r="BG104" s="199"/>
      <c r="BH104" s="199"/>
      <c r="BI104" s="199"/>
      <c r="BJ104" s="199"/>
      <c r="BK104" s="199"/>
      <c r="BL104" s="199"/>
      <c r="BM104" s="199"/>
      <c r="BN104" s="199"/>
      <c r="BO104" s="199"/>
      <c r="BP104" s="199"/>
      <c r="BQ104" s="199"/>
      <c r="BR104" s="199"/>
      <c r="BS104" s="199"/>
      <c r="BT104" s="199"/>
      <c r="BU104" s="199"/>
      <c r="BV104" s="199"/>
      <c r="BW104" s="199"/>
      <c r="BX104" s="199"/>
      <c r="BY104" s="199"/>
      <c r="BZ104" s="199"/>
      <c r="CA104" s="199"/>
      <c r="CB104" s="199"/>
      <c r="CC104" s="199"/>
      <c r="CD104" s="199"/>
      <c r="CE104" s="199"/>
      <c r="CF104" s="199"/>
      <c r="CG104" s="199"/>
      <c r="CH104" s="199"/>
      <c r="CI104" s="199"/>
      <c r="CJ104" s="199"/>
      <c r="CK104" s="199"/>
      <c r="CL104" s="199"/>
      <c r="CM104" s="199"/>
      <c r="CN104" s="199"/>
      <c r="CO104" s="199"/>
      <c r="CP104" s="199"/>
      <c r="CQ104" s="199"/>
      <c r="CR104" s="199"/>
      <c r="CS104" s="199"/>
      <c r="CT104" s="199"/>
      <c r="CU104" s="199"/>
      <c r="CV104" s="199"/>
      <c r="CW104" s="199"/>
      <c r="CX104" s="199"/>
      <c r="CY104" s="199"/>
      <c r="CZ104" s="199"/>
      <c r="DA104" s="199"/>
      <c r="DB104" s="199"/>
      <c r="DC104" s="199"/>
      <c r="DD104" s="199"/>
      <c r="DE104" s="199"/>
      <c r="DF104" s="199"/>
      <c r="DG104" s="199"/>
    </row>
    <row r="105" spans="1:111" s="197" customFormat="1" ht="13.15" customHeight="1" x14ac:dyDescent="0.25">
      <c r="A105" s="267" t="s">
        <v>228</v>
      </c>
      <c r="B105" s="259" t="str">
        <f>IF(OR($D$34=0,$D$35=0,$D$36=0,$D$37=0),"Potential Errors","Okay")</f>
        <v>Potential Errors</v>
      </c>
      <c r="C105" s="260"/>
      <c r="D105" s="261"/>
      <c r="E105" s="236"/>
      <c r="F105" s="258"/>
      <c r="G105" s="199"/>
      <c r="H105" s="257" t="str">
        <f>IF($E$5="PSH",$H$106,$I$106)</f>
        <v>RRH ERRORS</v>
      </c>
      <c r="I105" s="199"/>
      <c r="J105" s="199"/>
      <c r="K105" s="199"/>
      <c r="L105" s="199"/>
      <c r="M105" s="255"/>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199"/>
      <c r="BB105" s="199"/>
      <c r="BC105" s="199"/>
      <c r="BD105" s="199"/>
      <c r="BE105" s="199"/>
      <c r="BF105" s="199"/>
      <c r="BG105" s="199"/>
      <c r="BH105" s="199"/>
      <c r="BI105" s="199"/>
      <c r="BJ105" s="199"/>
      <c r="BK105" s="199"/>
      <c r="BL105" s="199"/>
      <c r="BM105" s="199"/>
      <c r="BN105" s="199"/>
      <c r="BO105" s="199"/>
      <c r="BP105" s="199"/>
      <c r="BQ105" s="199"/>
      <c r="BR105" s="199"/>
      <c r="BS105" s="199"/>
      <c r="BT105" s="199"/>
      <c r="BU105" s="199"/>
      <c r="BV105" s="199"/>
      <c r="BW105" s="199"/>
      <c r="BX105" s="199"/>
      <c r="BY105" s="199"/>
      <c r="BZ105" s="199"/>
      <c r="CA105" s="199"/>
      <c r="CB105" s="199"/>
      <c r="CC105" s="199"/>
      <c r="CD105" s="199"/>
      <c r="CE105" s="199"/>
      <c r="CF105" s="199"/>
      <c r="CG105" s="199"/>
      <c r="CH105" s="199"/>
      <c r="CI105" s="199"/>
      <c r="CJ105" s="199"/>
      <c r="CK105" s="199"/>
      <c r="CL105" s="199"/>
      <c r="CM105" s="199"/>
      <c r="CN105" s="199"/>
      <c r="CO105" s="199"/>
      <c r="CP105" s="199"/>
      <c r="CQ105" s="199"/>
      <c r="CR105" s="199"/>
      <c r="CS105" s="199"/>
      <c r="CT105" s="199"/>
      <c r="CU105" s="199"/>
      <c r="CV105" s="199"/>
      <c r="CW105" s="199"/>
      <c r="CX105" s="199"/>
      <c r="CY105" s="199"/>
      <c r="CZ105" s="199"/>
      <c r="DA105" s="199"/>
      <c r="DB105" s="199"/>
      <c r="DC105" s="199"/>
      <c r="DD105" s="199"/>
      <c r="DE105" s="199"/>
      <c r="DF105" s="199"/>
      <c r="DG105" s="199"/>
    </row>
    <row r="106" spans="1:111" s="197" customFormat="1" ht="13.15" customHeight="1" x14ac:dyDescent="0.25">
      <c r="A106" s="268" t="s">
        <v>229</v>
      </c>
      <c r="B106" s="653" t="str">
        <f>IF($E$5="PSH",$H$106,$I$106)</f>
        <v>RRH ERRORS</v>
      </c>
      <c r="C106" s="653"/>
      <c r="D106" s="653"/>
      <c r="E106" s="256"/>
      <c r="F106" s="290"/>
      <c r="G106" s="199"/>
      <c r="H106" s="256" t="str">
        <f>IF(OR($D$44=0,$D$45=0,$D$47=0),"Potential Errors.  Confirm data with zeros.","PSH - Okay")</f>
        <v>Potential Errors.  Confirm data with zeros.</v>
      </c>
      <c r="I106" s="256" t="str">
        <f>IF(OR($D$51=""),"RRH ERRORS","RRH - Okay")</f>
        <v>RRH ERRORS</v>
      </c>
      <c r="J106" s="199"/>
      <c r="K106" s="199"/>
      <c r="L106" s="199"/>
      <c r="M106" s="255"/>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199"/>
      <c r="BA106" s="199"/>
      <c r="BB106" s="199"/>
      <c r="BC106" s="199"/>
      <c r="BD106" s="199"/>
      <c r="BE106" s="199"/>
      <c r="BF106" s="199"/>
      <c r="BG106" s="199"/>
      <c r="BH106" s="199"/>
      <c r="BI106" s="199"/>
      <c r="BJ106" s="199"/>
      <c r="BK106" s="199"/>
      <c r="BL106" s="199"/>
      <c r="BM106" s="199"/>
      <c r="BN106" s="199"/>
      <c r="BO106" s="199"/>
      <c r="BP106" s="199"/>
      <c r="BQ106" s="199"/>
      <c r="BR106" s="199"/>
      <c r="BS106" s="199"/>
      <c r="BT106" s="199"/>
      <c r="BU106" s="199"/>
      <c r="BV106" s="199"/>
      <c r="BW106" s="199"/>
      <c r="BX106" s="199"/>
      <c r="BY106" s="199"/>
      <c r="BZ106" s="199"/>
      <c r="CA106" s="199"/>
      <c r="CB106" s="199"/>
      <c r="CC106" s="199"/>
      <c r="CD106" s="199"/>
      <c r="CE106" s="199"/>
      <c r="CF106" s="199"/>
      <c r="CG106" s="199"/>
      <c r="CH106" s="199"/>
      <c r="CI106" s="199"/>
      <c r="CJ106" s="199"/>
      <c r="CK106" s="199"/>
      <c r="CL106" s="199"/>
      <c r="CM106" s="199"/>
      <c r="CN106" s="199"/>
      <c r="CO106" s="199"/>
      <c r="CP106" s="199"/>
      <c r="CQ106" s="199"/>
      <c r="CR106" s="199"/>
      <c r="CS106" s="199"/>
      <c r="CT106" s="199"/>
      <c r="CU106" s="199"/>
      <c r="CV106" s="199"/>
      <c r="CW106" s="199"/>
      <c r="CX106" s="199"/>
      <c r="CY106" s="199"/>
      <c r="CZ106" s="199"/>
      <c r="DA106" s="199"/>
      <c r="DB106" s="199"/>
      <c r="DC106" s="199"/>
      <c r="DD106" s="199"/>
      <c r="DE106" s="199"/>
      <c r="DF106" s="199"/>
      <c r="DG106" s="199"/>
    </row>
    <row r="107" spans="1:111" s="197" customFormat="1" ht="13.15" customHeight="1" x14ac:dyDescent="0.25">
      <c r="A107" s="267" t="s">
        <v>230</v>
      </c>
      <c r="B107" s="259" t="str">
        <f>IF(OR($D$56="",$D$57="",$D$58="",$D$59="",$D$64="",$D$65="",$D$66="",$D$67=""),"ERRORS","Okay")</f>
        <v>ERRORS</v>
      </c>
      <c r="C107" s="260"/>
      <c r="D107" s="261"/>
      <c r="E107" s="236"/>
      <c r="F107" s="258"/>
      <c r="G107" s="199"/>
      <c r="H107" s="231"/>
      <c r="I107" s="199"/>
      <c r="J107" s="199"/>
      <c r="K107" s="199"/>
      <c r="L107" s="199"/>
      <c r="M107" s="255"/>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199"/>
      <c r="CC107" s="199"/>
      <c r="CD107" s="199"/>
      <c r="CE107" s="199"/>
      <c r="CF107" s="199"/>
      <c r="CG107" s="199"/>
      <c r="CH107" s="199"/>
      <c r="CI107" s="199"/>
      <c r="CJ107" s="199"/>
      <c r="CK107" s="199"/>
      <c r="CL107" s="199"/>
      <c r="CM107" s="199"/>
      <c r="CN107" s="199"/>
      <c r="CO107" s="199"/>
      <c r="CP107" s="199"/>
      <c r="CQ107" s="199"/>
      <c r="CR107" s="199"/>
      <c r="CS107" s="199"/>
      <c r="CT107" s="199"/>
      <c r="CU107" s="199"/>
      <c r="CV107" s="199"/>
      <c r="CW107" s="199"/>
      <c r="CX107" s="199"/>
      <c r="CY107" s="199"/>
      <c r="CZ107" s="199"/>
      <c r="DA107" s="199"/>
      <c r="DB107" s="199"/>
      <c r="DC107" s="199"/>
      <c r="DD107" s="199"/>
      <c r="DE107" s="199"/>
      <c r="DF107" s="199"/>
      <c r="DG107" s="199"/>
    </row>
    <row r="108" spans="1:111" s="197" customFormat="1" ht="13.15" customHeight="1" x14ac:dyDescent="0.25">
      <c r="A108" s="267" t="s">
        <v>231</v>
      </c>
      <c r="B108" s="259" t="str">
        <f>IF(OR($D$74=0,$D$75=0,$D$79=0,$D$80=0),"Potential Errors","Okay")</f>
        <v>Potential Errors</v>
      </c>
      <c r="C108" s="260"/>
      <c r="D108" s="261"/>
      <c r="E108" s="236"/>
      <c r="F108" s="258"/>
      <c r="G108" s="199"/>
      <c r="H108" s="231"/>
      <c r="I108" s="199"/>
      <c r="J108" s="199"/>
      <c r="K108" s="199"/>
      <c r="L108" s="199"/>
      <c r="M108" s="255"/>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199"/>
      <c r="BA108" s="199"/>
      <c r="BB108" s="199"/>
      <c r="BC108" s="199"/>
      <c r="BD108" s="199"/>
      <c r="BE108" s="199"/>
      <c r="BF108" s="199"/>
      <c r="BG108" s="199"/>
      <c r="BH108" s="199"/>
      <c r="BI108" s="199"/>
      <c r="BJ108" s="199"/>
      <c r="BK108" s="199"/>
      <c r="BL108" s="199"/>
      <c r="BM108" s="199"/>
      <c r="BN108" s="199"/>
      <c r="BO108" s="199"/>
      <c r="BP108" s="199"/>
      <c r="BQ108" s="199"/>
      <c r="BR108" s="199"/>
      <c r="BS108" s="199"/>
      <c r="BT108" s="199"/>
      <c r="BU108" s="199"/>
      <c r="BV108" s="199"/>
      <c r="BW108" s="199"/>
      <c r="BX108" s="199"/>
      <c r="BY108" s="199"/>
      <c r="BZ108" s="199"/>
      <c r="CA108" s="199"/>
      <c r="CB108" s="199"/>
      <c r="CC108" s="199"/>
      <c r="CD108" s="199"/>
      <c r="CE108" s="199"/>
      <c r="CF108" s="199"/>
      <c r="CG108" s="199"/>
      <c r="CH108" s="199"/>
      <c r="CI108" s="199"/>
      <c r="CJ108" s="199"/>
      <c r="CK108" s="199"/>
      <c r="CL108" s="199"/>
      <c r="CM108" s="199"/>
      <c r="CN108" s="199"/>
      <c r="CO108" s="199"/>
      <c r="CP108" s="199"/>
      <c r="CQ108" s="199"/>
      <c r="CR108" s="199"/>
      <c r="CS108" s="199"/>
      <c r="CT108" s="199"/>
      <c r="CU108" s="199"/>
      <c r="CV108" s="199"/>
      <c r="CW108" s="199"/>
      <c r="CX108" s="199"/>
      <c r="CY108" s="199"/>
      <c r="CZ108" s="199"/>
      <c r="DA108" s="199"/>
      <c r="DB108" s="199"/>
      <c r="DC108" s="199"/>
      <c r="DD108" s="199"/>
      <c r="DE108" s="199"/>
      <c r="DF108" s="199"/>
      <c r="DG108" s="199"/>
    </row>
    <row r="109" spans="1:111" s="197" customFormat="1" ht="13.9" customHeight="1" x14ac:dyDescent="0.25">
      <c r="A109" s="269" t="s">
        <v>232</v>
      </c>
      <c r="B109" s="262" t="str">
        <f>IF(OR($D$89="",$D$90="",$D$91="",$D$92="",$D$93="",$D$94=""),"Vunerability Counts Added","Review Vulnerabilty for Extra Points")</f>
        <v>Review Vulnerabilty for Extra Points</v>
      </c>
      <c r="C109" s="263"/>
      <c r="D109" s="264"/>
      <c r="E109" s="265"/>
      <c r="F109" s="266"/>
      <c r="G109" s="199"/>
      <c r="H109" s="231"/>
      <c r="I109" s="199"/>
      <c r="J109" s="199"/>
      <c r="K109" s="199"/>
      <c r="L109" s="199"/>
      <c r="M109" s="255"/>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199"/>
      <c r="CC109" s="199"/>
      <c r="CD109" s="199"/>
      <c r="CE109" s="199"/>
      <c r="CF109" s="199"/>
      <c r="CG109" s="199"/>
      <c r="CH109" s="199"/>
      <c r="CI109" s="199"/>
      <c r="CJ109" s="199"/>
      <c r="CK109" s="199"/>
      <c r="CL109" s="199"/>
      <c r="CM109" s="199"/>
      <c r="CN109" s="199"/>
      <c r="CO109" s="199"/>
      <c r="CP109" s="199"/>
      <c r="CQ109" s="199"/>
      <c r="CR109" s="199"/>
      <c r="CS109" s="199"/>
      <c r="CT109" s="199"/>
      <c r="CU109" s="199"/>
      <c r="CV109" s="199"/>
      <c r="CW109" s="199"/>
      <c r="CX109" s="199"/>
      <c r="CY109" s="199"/>
      <c r="CZ109" s="199"/>
      <c r="DA109" s="199"/>
      <c r="DB109" s="199"/>
      <c r="DC109" s="199"/>
      <c r="DD109" s="199"/>
      <c r="DE109" s="199"/>
      <c r="DF109" s="199"/>
      <c r="DG109" s="199"/>
    </row>
    <row r="110" spans="1:111" x14ac:dyDescent="0.25">
      <c r="A110" s="233"/>
      <c r="B110" s="234"/>
      <c r="C110" s="197"/>
      <c r="D110" s="235"/>
      <c r="E110" s="236"/>
      <c r="F110" s="237"/>
      <c r="G110" s="199"/>
      <c r="H110" s="231"/>
      <c r="I110" s="199"/>
      <c r="J110" s="199"/>
      <c r="K110" s="199"/>
      <c r="L110" s="199"/>
    </row>
    <row r="111" spans="1:111" x14ac:dyDescent="0.25">
      <c r="A111" s="233"/>
      <c r="B111" s="234"/>
      <c r="C111" s="197"/>
      <c r="D111" s="235"/>
      <c r="E111" s="236"/>
      <c r="F111" s="237"/>
      <c r="G111" s="199"/>
      <c r="H111" s="231"/>
      <c r="I111" s="199"/>
      <c r="J111" s="199"/>
      <c r="K111" s="199"/>
      <c r="L111" s="199"/>
    </row>
    <row r="112" spans="1:111" x14ac:dyDescent="0.25">
      <c r="A112" s="233"/>
      <c r="B112" s="234"/>
      <c r="C112" s="197"/>
      <c r="D112" s="235"/>
      <c r="E112" s="236"/>
      <c r="F112" s="237"/>
      <c r="G112" s="199"/>
      <c r="H112" s="231"/>
      <c r="I112" s="199"/>
      <c r="J112" s="199"/>
      <c r="K112" s="199"/>
      <c r="L112" s="199"/>
    </row>
    <row r="113" spans="1:12" x14ac:dyDescent="0.25">
      <c r="A113" s="233"/>
      <c r="B113" s="234"/>
      <c r="C113" s="197"/>
      <c r="D113" s="235"/>
      <c r="E113" s="236"/>
      <c r="F113" s="237"/>
      <c r="G113" s="199"/>
      <c r="H113" s="231"/>
      <c r="I113" s="199"/>
      <c r="J113" s="199"/>
      <c r="K113" s="199"/>
      <c r="L113" s="199"/>
    </row>
    <row r="114" spans="1:12" x14ac:dyDescent="0.25">
      <c r="A114" s="233"/>
      <c r="B114" s="234"/>
      <c r="C114" s="197"/>
      <c r="D114" s="235"/>
      <c r="E114" s="236"/>
      <c r="F114" s="237"/>
      <c r="G114" s="199"/>
      <c r="H114" s="231"/>
      <c r="I114" s="199"/>
      <c r="J114" s="199"/>
      <c r="K114" s="199"/>
      <c r="L114" s="199"/>
    </row>
    <row r="115" spans="1:12" x14ac:dyDescent="0.25">
      <c r="A115" s="233"/>
      <c r="B115" s="234"/>
      <c r="C115" s="197"/>
      <c r="D115" s="235"/>
      <c r="E115" s="236"/>
      <c r="F115" s="237"/>
      <c r="G115" s="199"/>
      <c r="H115" s="231"/>
      <c r="I115" s="199"/>
      <c r="J115" s="199"/>
      <c r="K115" s="199"/>
      <c r="L115" s="199"/>
    </row>
    <row r="116" spans="1:12" x14ac:dyDescent="0.25">
      <c r="A116" s="233"/>
      <c r="B116" s="234"/>
      <c r="C116" s="197"/>
      <c r="D116" s="235"/>
      <c r="E116" s="236"/>
      <c r="F116" s="237"/>
      <c r="G116" s="199"/>
      <c r="H116" s="231"/>
      <c r="I116" s="199"/>
      <c r="J116" s="199"/>
      <c r="K116" s="199"/>
      <c r="L116" s="199"/>
    </row>
    <row r="117" spans="1:12" x14ac:dyDescent="0.25">
      <c r="A117" s="233"/>
      <c r="B117" s="234"/>
      <c r="C117" s="197"/>
      <c r="D117" s="235"/>
      <c r="E117" s="236"/>
      <c r="F117" s="237"/>
      <c r="G117" s="199"/>
      <c r="H117" s="231"/>
      <c r="I117" s="199"/>
      <c r="J117" s="199"/>
      <c r="K117" s="199"/>
      <c r="L117" s="199"/>
    </row>
    <row r="118" spans="1:12" x14ac:dyDescent="0.25">
      <c r="A118" s="233"/>
      <c r="B118" s="234"/>
      <c r="C118" s="197"/>
      <c r="D118" s="235"/>
      <c r="E118" s="236"/>
      <c r="F118" s="237"/>
      <c r="G118" s="199"/>
      <c r="H118" s="231"/>
      <c r="I118" s="199"/>
      <c r="J118" s="199"/>
      <c r="K118" s="199"/>
      <c r="L118" s="199"/>
    </row>
    <row r="119" spans="1:12" x14ac:dyDescent="0.25">
      <c r="A119" s="233"/>
      <c r="B119" s="234"/>
      <c r="C119" s="197"/>
      <c r="D119" s="235"/>
      <c r="E119" s="236"/>
      <c r="F119" s="237"/>
      <c r="G119" s="199"/>
      <c r="H119" s="231"/>
      <c r="I119" s="199"/>
      <c r="J119" s="199"/>
      <c r="K119" s="199"/>
      <c r="L119" s="199"/>
    </row>
    <row r="120" spans="1:12" x14ac:dyDescent="0.25">
      <c r="A120" s="233"/>
      <c r="B120" s="234"/>
      <c r="C120" s="197"/>
      <c r="D120" s="235"/>
      <c r="E120" s="236"/>
      <c r="F120" s="237"/>
      <c r="G120" s="199"/>
      <c r="H120" s="231"/>
      <c r="I120" s="199"/>
      <c r="J120" s="199"/>
      <c r="K120" s="199"/>
      <c r="L120" s="199"/>
    </row>
    <row r="121" spans="1:12" x14ac:dyDescent="0.25">
      <c r="A121" s="233"/>
      <c r="B121" s="234"/>
      <c r="C121" s="197"/>
      <c r="D121" s="235"/>
      <c r="E121" s="236"/>
      <c r="F121" s="237"/>
      <c r="G121" s="199"/>
      <c r="H121" s="231"/>
      <c r="I121" s="199"/>
      <c r="J121" s="199"/>
      <c r="K121" s="199"/>
      <c r="L121" s="199"/>
    </row>
    <row r="122" spans="1:12" x14ac:dyDescent="0.25">
      <c r="A122" s="233"/>
      <c r="B122" s="234"/>
      <c r="C122" s="197"/>
      <c r="D122" s="235"/>
      <c r="E122" s="236"/>
      <c r="F122" s="237"/>
      <c r="G122" s="199"/>
      <c r="H122" s="231"/>
      <c r="I122" s="199"/>
      <c r="J122" s="199"/>
      <c r="K122" s="199"/>
      <c r="L122" s="199"/>
    </row>
    <row r="123" spans="1:12" x14ac:dyDescent="0.25">
      <c r="A123" s="233"/>
      <c r="B123" s="234"/>
      <c r="C123" s="197"/>
      <c r="D123" s="235"/>
      <c r="E123" s="236"/>
      <c r="F123" s="237"/>
      <c r="G123" s="199"/>
      <c r="H123" s="231"/>
      <c r="I123" s="199"/>
      <c r="J123" s="199"/>
      <c r="K123" s="199"/>
      <c r="L123" s="199"/>
    </row>
    <row r="124" spans="1:12" x14ac:dyDescent="0.25">
      <c r="A124" s="233"/>
      <c r="B124" s="234"/>
      <c r="C124" s="197"/>
      <c r="D124" s="235"/>
      <c r="E124" s="236"/>
      <c r="F124" s="237"/>
      <c r="G124" s="199"/>
      <c r="H124" s="231"/>
      <c r="I124" s="199"/>
      <c r="J124" s="199"/>
      <c r="K124" s="199"/>
      <c r="L124" s="199"/>
    </row>
    <row r="125" spans="1:12" x14ac:dyDescent="0.25">
      <c r="A125" s="233"/>
      <c r="B125" s="234"/>
      <c r="C125" s="197"/>
      <c r="D125" s="235"/>
      <c r="E125" s="236"/>
      <c r="F125" s="237"/>
      <c r="G125" s="199"/>
      <c r="H125" s="231"/>
      <c r="I125" s="199"/>
      <c r="J125" s="199"/>
      <c r="K125" s="199"/>
      <c r="L125" s="199"/>
    </row>
    <row r="126" spans="1:12" x14ac:dyDescent="0.25">
      <c r="A126" s="233"/>
      <c r="B126" s="234"/>
      <c r="C126" s="197"/>
      <c r="D126" s="235"/>
      <c r="E126" s="236"/>
      <c r="F126" s="237"/>
      <c r="G126" s="199"/>
      <c r="H126" s="231"/>
      <c r="I126" s="199"/>
      <c r="J126" s="199"/>
      <c r="K126" s="199"/>
      <c r="L126" s="199"/>
    </row>
    <row r="127" spans="1:12" x14ac:dyDescent="0.25">
      <c r="A127" s="233"/>
      <c r="B127" s="234"/>
      <c r="C127" s="197"/>
      <c r="D127" s="235"/>
      <c r="E127" s="236"/>
      <c r="F127" s="237"/>
      <c r="G127" s="199"/>
      <c r="H127" s="231"/>
      <c r="I127" s="199"/>
      <c r="J127" s="199"/>
      <c r="K127" s="199"/>
      <c r="L127" s="199"/>
    </row>
    <row r="128" spans="1:12" x14ac:dyDescent="0.25">
      <c r="A128" s="233"/>
      <c r="B128" s="234"/>
      <c r="C128" s="197"/>
      <c r="D128" s="235"/>
      <c r="E128" s="236"/>
      <c r="F128" s="237"/>
      <c r="G128" s="199"/>
      <c r="H128" s="231"/>
      <c r="I128" s="199"/>
      <c r="J128" s="199"/>
      <c r="K128" s="199"/>
      <c r="L128" s="199"/>
    </row>
    <row r="129" spans="1:12" x14ac:dyDescent="0.25">
      <c r="A129" s="233"/>
      <c r="B129" s="234"/>
      <c r="C129" s="197"/>
      <c r="D129" s="235"/>
      <c r="E129" s="236"/>
      <c r="F129" s="237"/>
      <c r="G129" s="199"/>
      <c r="H129" s="231"/>
      <c r="I129" s="199"/>
      <c r="J129" s="199"/>
      <c r="K129" s="199"/>
      <c r="L129" s="199"/>
    </row>
    <row r="130" spans="1:12" x14ac:dyDescent="0.25">
      <c r="A130" s="233"/>
      <c r="B130" s="234"/>
      <c r="C130" s="197"/>
      <c r="D130" s="235"/>
      <c r="E130" s="236"/>
      <c r="F130" s="237"/>
      <c r="G130" s="199"/>
      <c r="H130" s="231"/>
      <c r="I130" s="199"/>
      <c r="J130" s="199"/>
      <c r="K130" s="199"/>
      <c r="L130" s="199"/>
    </row>
    <row r="131" spans="1:12" x14ac:dyDescent="0.25">
      <c r="A131" s="233"/>
      <c r="B131" s="234"/>
      <c r="C131" s="197"/>
      <c r="D131" s="235"/>
      <c r="E131" s="236"/>
      <c r="F131" s="237"/>
      <c r="G131" s="199"/>
      <c r="H131" s="231"/>
      <c r="I131" s="199"/>
      <c r="J131" s="199"/>
      <c r="K131" s="199"/>
      <c r="L131" s="199"/>
    </row>
    <row r="132" spans="1:12" x14ac:dyDescent="0.25">
      <c r="A132" s="233"/>
      <c r="B132" s="234"/>
      <c r="C132" s="197"/>
      <c r="D132" s="235"/>
      <c r="E132" s="236"/>
      <c r="F132" s="237"/>
      <c r="G132" s="199"/>
      <c r="H132" s="231"/>
      <c r="I132" s="199"/>
      <c r="J132" s="199"/>
      <c r="K132" s="199"/>
      <c r="L132" s="199"/>
    </row>
    <row r="133" spans="1:12" x14ac:dyDescent="0.25">
      <c r="A133" s="233"/>
      <c r="B133" s="234"/>
      <c r="C133" s="197"/>
      <c r="D133" s="235"/>
      <c r="E133" s="236"/>
      <c r="F133" s="237"/>
      <c r="G133" s="199"/>
      <c r="H133" s="231"/>
      <c r="I133" s="199"/>
      <c r="J133" s="199"/>
      <c r="K133" s="199"/>
      <c r="L133" s="199"/>
    </row>
    <row r="134" spans="1:12" x14ac:dyDescent="0.25">
      <c r="A134" s="233"/>
      <c r="B134" s="234"/>
      <c r="C134" s="197"/>
      <c r="D134" s="235"/>
      <c r="E134" s="236"/>
      <c r="F134" s="237"/>
      <c r="G134" s="199"/>
      <c r="H134" s="231"/>
      <c r="I134" s="199"/>
      <c r="J134" s="199"/>
      <c r="K134" s="199"/>
      <c r="L134" s="199"/>
    </row>
    <row r="135" spans="1:12" x14ac:dyDescent="0.25">
      <c r="A135" s="233"/>
      <c r="B135" s="234"/>
      <c r="C135" s="197"/>
      <c r="D135" s="235"/>
      <c r="E135" s="236"/>
      <c r="F135" s="237"/>
      <c r="G135" s="199"/>
      <c r="H135" s="231"/>
      <c r="I135" s="199"/>
      <c r="J135" s="199"/>
      <c r="K135" s="199"/>
      <c r="L135" s="199"/>
    </row>
    <row r="136" spans="1:12" x14ac:dyDescent="0.25">
      <c r="A136" s="233"/>
      <c r="B136" s="234"/>
      <c r="C136" s="197"/>
      <c r="D136" s="235"/>
      <c r="E136" s="236"/>
      <c r="F136" s="237"/>
      <c r="G136" s="199"/>
      <c r="H136" s="231"/>
      <c r="I136" s="199"/>
      <c r="J136" s="199"/>
      <c r="K136" s="199"/>
      <c r="L136" s="199"/>
    </row>
    <row r="137" spans="1:12" x14ac:dyDescent="0.25">
      <c r="A137" s="233"/>
      <c r="B137" s="234"/>
      <c r="C137" s="197"/>
      <c r="D137" s="235"/>
      <c r="E137" s="236"/>
      <c r="F137" s="237"/>
      <c r="G137" s="199"/>
      <c r="H137" s="231"/>
      <c r="I137" s="199"/>
      <c r="J137" s="199"/>
      <c r="K137" s="199"/>
      <c r="L137" s="199"/>
    </row>
    <row r="138" spans="1:12" x14ac:dyDescent="0.25">
      <c r="A138" s="233"/>
      <c r="B138" s="234"/>
      <c r="C138" s="197"/>
      <c r="D138" s="235"/>
      <c r="E138" s="236"/>
      <c r="F138" s="237"/>
      <c r="G138" s="199"/>
      <c r="H138" s="231"/>
      <c r="I138" s="199"/>
      <c r="J138" s="199"/>
      <c r="K138" s="199"/>
      <c r="L138" s="199"/>
    </row>
    <row r="139" spans="1:12" x14ac:dyDescent="0.25">
      <c r="A139" s="233"/>
      <c r="B139" s="234"/>
      <c r="C139" s="197"/>
      <c r="D139" s="235"/>
      <c r="E139" s="236"/>
      <c r="F139" s="237"/>
      <c r="G139" s="199"/>
      <c r="H139" s="231"/>
      <c r="I139" s="199"/>
      <c r="J139" s="199"/>
      <c r="K139" s="199"/>
      <c r="L139" s="199"/>
    </row>
    <row r="140" spans="1:12" x14ac:dyDescent="0.25">
      <c r="A140" s="233"/>
      <c r="B140" s="234"/>
      <c r="C140" s="197"/>
      <c r="D140" s="235"/>
      <c r="E140" s="236"/>
      <c r="F140" s="237"/>
      <c r="G140" s="199"/>
      <c r="H140" s="231"/>
      <c r="I140" s="199"/>
      <c r="J140" s="199"/>
      <c r="K140" s="199"/>
      <c r="L140" s="199"/>
    </row>
    <row r="141" spans="1:12" x14ac:dyDescent="0.25">
      <c r="A141" s="233"/>
      <c r="B141" s="234"/>
      <c r="C141" s="197"/>
      <c r="D141" s="235"/>
      <c r="E141" s="236"/>
      <c r="F141" s="237"/>
      <c r="G141" s="199"/>
      <c r="H141" s="231"/>
      <c r="I141" s="199"/>
      <c r="J141" s="199"/>
      <c r="K141" s="199"/>
      <c r="L141" s="199"/>
    </row>
    <row r="142" spans="1:12" x14ac:dyDescent="0.25">
      <c r="A142" s="233"/>
      <c r="B142" s="234"/>
      <c r="C142" s="197"/>
      <c r="D142" s="235"/>
      <c r="E142" s="236"/>
      <c r="F142" s="237"/>
      <c r="G142" s="199"/>
      <c r="H142" s="231"/>
      <c r="I142" s="199"/>
      <c r="J142" s="199"/>
      <c r="K142" s="199"/>
      <c r="L142" s="199"/>
    </row>
    <row r="143" spans="1:12" x14ac:dyDescent="0.25">
      <c r="A143" s="233"/>
      <c r="B143" s="234"/>
      <c r="C143" s="197"/>
      <c r="D143" s="235"/>
      <c r="E143" s="236"/>
      <c r="F143" s="237"/>
      <c r="G143" s="199"/>
      <c r="H143" s="231"/>
      <c r="I143" s="199"/>
      <c r="J143" s="199"/>
      <c r="K143" s="199"/>
      <c r="L143" s="199"/>
    </row>
    <row r="144" spans="1:12" x14ac:dyDescent="0.25">
      <c r="A144" s="233"/>
      <c r="B144" s="234"/>
      <c r="C144" s="197"/>
      <c r="D144" s="235"/>
      <c r="E144" s="236"/>
      <c r="F144" s="237"/>
      <c r="G144" s="199"/>
      <c r="H144" s="231"/>
      <c r="I144" s="199"/>
      <c r="J144" s="199"/>
      <c r="K144" s="199"/>
      <c r="L144" s="199"/>
    </row>
    <row r="145" spans="1:12" x14ac:dyDescent="0.25">
      <c r="A145" s="233"/>
      <c r="B145" s="234"/>
      <c r="C145" s="197"/>
      <c r="D145" s="235"/>
      <c r="E145" s="236"/>
      <c r="F145" s="237"/>
      <c r="G145" s="199"/>
      <c r="H145" s="231"/>
      <c r="I145" s="199"/>
      <c r="J145" s="199"/>
      <c r="K145" s="199"/>
      <c r="L145" s="199"/>
    </row>
    <row r="146" spans="1:12" x14ac:dyDescent="0.25">
      <c r="A146" s="233"/>
      <c r="B146" s="234"/>
      <c r="C146" s="197"/>
      <c r="D146" s="235"/>
      <c r="E146" s="236"/>
      <c r="F146" s="237"/>
      <c r="G146" s="199"/>
      <c r="H146" s="231"/>
      <c r="I146" s="199"/>
      <c r="J146" s="199"/>
      <c r="K146" s="199"/>
      <c r="L146" s="199"/>
    </row>
    <row r="147" spans="1:12" x14ac:dyDescent="0.25">
      <c r="A147" s="233"/>
      <c r="B147" s="234"/>
      <c r="C147" s="197"/>
      <c r="D147" s="235"/>
      <c r="E147" s="236"/>
      <c r="F147" s="237"/>
      <c r="G147" s="199"/>
      <c r="H147" s="231"/>
      <c r="I147" s="199"/>
      <c r="J147" s="199"/>
      <c r="K147" s="199"/>
      <c r="L147" s="199"/>
    </row>
    <row r="148" spans="1:12" x14ac:dyDescent="0.25">
      <c r="A148" s="233"/>
      <c r="B148" s="234"/>
      <c r="C148" s="197"/>
      <c r="D148" s="235"/>
      <c r="E148" s="236"/>
      <c r="F148" s="237"/>
      <c r="G148" s="199"/>
      <c r="H148" s="231"/>
      <c r="I148" s="199"/>
      <c r="J148" s="199"/>
      <c r="K148" s="199"/>
      <c r="L148" s="199"/>
    </row>
    <row r="149" spans="1:12" x14ac:dyDescent="0.25">
      <c r="A149" s="233"/>
      <c r="B149" s="234"/>
      <c r="C149" s="197"/>
      <c r="D149" s="235"/>
      <c r="E149" s="236"/>
      <c r="F149" s="237"/>
      <c r="G149" s="199"/>
      <c r="H149" s="231"/>
      <c r="I149" s="199"/>
      <c r="J149" s="199"/>
      <c r="K149" s="199"/>
      <c r="L149" s="199"/>
    </row>
    <row r="150" spans="1:12" x14ac:dyDescent="0.25">
      <c r="A150" s="233"/>
      <c r="B150" s="234"/>
      <c r="C150" s="197"/>
      <c r="D150" s="235"/>
      <c r="E150" s="236"/>
      <c r="F150" s="237"/>
      <c r="G150" s="199"/>
      <c r="H150" s="231"/>
      <c r="I150" s="199"/>
      <c r="J150" s="199"/>
      <c r="K150" s="199"/>
      <c r="L150" s="199"/>
    </row>
    <row r="151" spans="1:12" x14ac:dyDescent="0.25">
      <c r="A151" s="233"/>
      <c r="B151" s="234"/>
      <c r="C151" s="197"/>
      <c r="D151" s="235"/>
      <c r="E151" s="236"/>
      <c r="F151" s="237"/>
      <c r="G151" s="199"/>
      <c r="H151" s="231"/>
      <c r="I151" s="199"/>
      <c r="J151" s="199"/>
      <c r="K151" s="199"/>
      <c r="L151" s="199"/>
    </row>
    <row r="152" spans="1:12" x14ac:dyDescent="0.25">
      <c r="A152" s="233"/>
      <c r="B152" s="234"/>
      <c r="C152" s="197"/>
      <c r="D152" s="235"/>
      <c r="E152" s="236"/>
      <c r="F152" s="237"/>
      <c r="G152" s="199"/>
      <c r="H152" s="231"/>
      <c r="I152" s="199"/>
      <c r="J152" s="199"/>
      <c r="K152" s="199"/>
      <c r="L152" s="199"/>
    </row>
    <row r="153" spans="1:12" x14ac:dyDescent="0.25">
      <c r="A153" s="233"/>
      <c r="B153" s="234"/>
      <c r="C153" s="197"/>
      <c r="D153" s="235"/>
      <c r="E153" s="236"/>
      <c r="F153" s="237"/>
      <c r="G153" s="199"/>
      <c r="H153" s="231"/>
      <c r="I153" s="199"/>
      <c r="J153" s="199"/>
      <c r="K153" s="199"/>
      <c r="L153" s="199"/>
    </row>
    <row r="154" spans="1:12" x14ac:dyDescent="0.25">
      <c r="A154" s="233"/>
      <c r="B154" s="234"/>
      <c r="C154" s="197"/>
      <c r="D154" s="235"/>
      <c r="E154" s="236"/>
      <c r="F154" s="237"/>
      <c r="G154" s="199"/>
      <c r="H154" s="231"/>
      <c r="I154" s="199"/>
      <c r="J154" s="199"/>
      <c r="K154" s="199"/>
      <c r="L154" s="199"/>
    </row>
    <row r="155" spans="1:12" x14ac:dyDescent="0.25">
      <c r="A155" s="233"/>
      <c r="B155" s="234"/>
      <c r="C155" s="197"/>
      <c r="D155" s="235"/>
      <c r="E155" s="236"/>
      <c r="F155" s="237"/>
      <c r="G155" s="199"/>
      <c r="H155" s="231"/>
      <c r="I155" s="199"/>
      <c r="J155" s="199"/>
      <c r="K155" s="199"/>
      <c r="L155" s="199"/>
    </row>
    <row r="156" spans="1:12" x14ac:dyDescent="0.25">
      <c r="A156" s="233"/>
      <c r="B156" s="234"/>
      <c r="C156" s="197"/>
      <c r="D156" s="235"/>
      <c r="E156" s="236"/>
      <c r="F156" s="237"/>
      <c r="G156" s="199"/>
      <c r="H156" s="231"/>
      <c r="I156" s="199"/>
      <c r="J156" s="199"/>
      <c r="K156" s="199"/>
      <c r="L156" s="199"/>
    </row>
    <row r="157" spans="1:12" x14ac:dyDescent="0.25">
      <c r="A157" s="233"/>
      <c r="B157" s="234"/>
      <c r="C157" s="197"/>
      <c r="D157" s="235"/>
      <c r="E157" s="236"/>
      <c r="F157" s="237"/>
      <c r="G157" s="199"/>
      <c r="H157" s="231"/>
      <c r="I157" s="199"/>
      <c r="J157" s="199"/>
      <c r="K157" s="199"/>
      <c r="L157" s="199"/>
    </row>
    <row r="158" spans="1:12" x14ac:dyDescent="0.25">
      <c r="A158" s="233"/>
      <c r="B158" s="234"/>
      <c r="C158" s="197"/>
      <c r="D158" s="235"/>
      <c r="E158" s="236"/>
      <c r="F158" s="237"/>
      <c r="G158" s="199"/>
      <c r="H158" s="231"/>
      <c r="I158" s="199"/>
      <c r="J158" s="199"/>
      <c r="K158" s="199"/>
      <c r="L158" s="199"/>
    </row>
    <row r="159" spans="1:12" x14ac:dyDescent="0.25">
      <c r="A159" s="233"/>
      <c r="B159" s="234"/>
      <c r="C159" s="197"/>
      <c r="D159" s="235"/>
      <c r="E159" s="236"/>
      <c r="F159" s="237"/>
      <c r="G159" s="199"/>
      <c r="H159" s="231"/>
      <c r="I159" s="199"/>
      <c r="J159" s="199"/>
      <c r="K159" s="199"/>
      <c r="L159" s="199"/>
    </row>
    <row r="160" spans="1:12" x14ac:dyDescent="0.25">
      <c r="A160" s="233"/>
      <c r="B160" s="234"/>
      <c r="C160" s="197"/>
      <c r="D160" s="235"/>
      <c r="E160" s="236"/>
      <c r="F160" s="237"/>
      <c r="G160" s="199"/>
      <c r="H160" s="231"/>
      <c r="I160" s="199"/>
      <c r="J160" s="199"/>
      <c r="K160" s="199"/>
      <c r="L160" s="199"/>
    </row>
    <row r="161" spans="1:12" x14ac:dyDescent="0.25">
      <c r="A161" s="233"/>
      <c r="B161" s="234"/>
      <c r="C161" s="197"/>
      <c r="D161" s="235"/>
      <c r="E161" s="236"/>
      <c r="F161" s="237"/>
      <c r="G161" s="199"/>
      <c r="H161" s="231"/>
      <c r="I161" s="199"/>
      <c r="J161" s="199"/>
      <c r="K161" s="199"/>
      <c r="L161" s="199"/>
    </row>
    <row r="162" spans="1:12" x14ac:dyDescent="0.25">
      <c r="A162" s="233"/>
      <c r="B162" s="234"/>
      <c r="C162" s="197"/>
      <c r="D162" s="235"/>
      <c r="E162" s="236"/>
      <c r="F162" s="237"/>
      <c r="G162" s="199"/>
      <c r="H162" s="231"/>
      <c r="I162" s="199"/>
      <c r="J162" s="199"/>
      <c r="K162" s="199"/>
      <c r="L162" s="199"/>
    </row>
    <row r="163" spans="1:12" x14ac:dyDescent="0.25">
      <c r="A163" s="233"/>
      <c r="B163" s="234"/>
      <c r="C163" s="197"/>
      <c r="D163" s="235"/>
      <c r="E163" s="236"/>
      <c r="F163" s="237"/>
      <c r="G163" s="199"/>
      <c r="H163" s="231"/>
      <c r="I163" s="199"/>
      <c r="J163" s="199"/>
      <c r="K163" s="199"/>
      <c r="L163" s="199"/>
    </row>
    <row r="164" spans="1:12" x14ac:dyDescent="0.25">
      <c r="A164" s="233"/>
      <c r="B164" s="234"/>
      <c r="C164" s="197"/>
      <c r="D164" s="235"/>
      <c r="E164" s="236"/>
      <c r="F164" s="237"/>
      <c r="G164" s="199"/>
      <c r="H164" s="231"/>
      <c r="I164" s="199"/>
      <c r="J164" s="199"/>
      <c r="K164" s="199"/>
      <c r="L164" s="199"/>
    </row>
    <row r="165" spans="1:12" x14ac:dyDescent="0.25">
      <c r="A165" s="233"/>
      <c r="B165" s="234"/>
      <c r="C165" s="197"/>
      <c r="D165" s="235"/>
      <c r="E165" s="236"/>
      <c r="F165" s="237"/>
      <c r="G165" s="199"/>
      <c r="H165" s="231"/>
      <c r="I165" s="199"/>
      <c r="J165" s="199"/>
      <c r="K165" s="199"/>
      <c r="L165" s="199"/>
    </row>
    <row r="166" spans="1:12" x14ac:dyDescent="0.25">
      <c r="A166" s="233"/>
      <c r="B166" s="234"/>
      <c r="C166" s="197"/>
      <c r="D166" s="235"/>
      <c r="E166" s="236"/>
      <c r="F166" s="237"/>
      <c r="G166" s="199"/>
      <c r="H166" s="231"/>
      <c r="I166" s="199"/>
      <c r="J166" s="199"/>
      <c r="K166" s="199"/>
      <c r="L166" s="199"/>
    </row>
    <row r="167" spans="1:12" x14ac:dyDescent="0.25">
      <c r="A167" s="233"/>
      <c r="B167" s="234"/>
      <c r="C167" s="197"/>
      <c r="D167" s="235"/>
      <c r="E167" s="236"/>
      <c r="F167" s="237"/>
      <c r="G167" s="199"/>
      <c r="H167" s="231"/>
      <c r="I167" s="199"/>
      <c r="J167" s="199"/>
      <c r="K167" s="199"/>
      <c r="L167" s="199"/>
    </row>
    <row r="168" spans="1:12" x14ac:dyDescent="0.25">
      <c r="A168" s="233"/>
      <c r="B168" s="234"/>
      <c r="C168" s="197"/>
      <c r="D168" s="235"/>
      <c r="E168" s="236"/>
      <c r="F168" s="237"/>
      <c r="G168" s="199"/>
      <c r="H168" s="231"/>
      <c r="I168" s="199"/>
      <c r="J168" s="199"/>
      <c r="K168" s="199"/>
      <c r="L168" s="199"/>
    </row>
    <row r="169" spans="1:12" x14ac:dyDescent="0.25">
      <c r="A169" s="233"/>
      <c r="B169" s="234"/>
      <c r="C169" s="197"/>
      <c r="D169" s="235"/>
      <c r="E169" s="236"/>
      <c r="F169" s="237"/>
      <c r="G169" s="199"/>
      <c r="H169" s="231"/>
      <c r="I169" s="199"/>
      <c r="J169" s="199"/>
      <c r="K169" s="199"/>
      <c r="L169" s="199"/>
    </row>
    <row r="170" spans="1:12" x14ac:dyDescent="0.25">
      <c r="A170" s="233"/>
      <c r="B170" s="234"/>
      <c r="C170" s="197"/>
      <c r="D170" s="235"/>
      <c r="E170" s="236"/>
      <c r="F170" s="237"/>
      <c r="G170" s="199"/>
      <c r="H170" s="231"/>
      <c r="I170" s="199"/>
      <c r="J170" s="199"/>
      <c r="K170" s="199"/>
      <c r="L170" s="199"/>
    </row>
    <row r="171" spans="1:12" x14ac:dyDescent="0.25">
      <c r="A171" s="233"/>
      <c r="B171" s="234"/>
      <c r="C171" s="197"/>
      <c r="D171" s="235"/>
      <c r="E171" s="236"/>
      <c r="F171" s="237"/>
      <c r="G171" s="199"/>
      <c r="H171" s="231"/>
      <c r="I171" s="199"/>
      <c r="J171" s="199"/>
      <c r="K171" s="199"/>
      <c r="L171" s="199"/>
    </row>
    <row r="172" spans="1:12" x14ac:dyDescent="0.25">
      <c r="A172" s="233"/>
      <c r="B172" s="234"/>
      <c r="C172" s="197"/>
      <c r="D172" s="235"/>
      <c r="E172" s="236"/>
      <c r="F172" s="237"/>
      <c r="G172" s="199"/>
      <c r="H172" s="231"/>
      <c r="I172" s="199"/>
      <c r="J172" s="199"/>
      <c r="K172" s="199"/>
      <c r="L172" s="199"/>
    </row>
    <row r="173" spans="1:12" x14ac:dyDescent="0.25">
      <c r="A173" s="233"/>
      <c r="B173" s="234"/>
      <c r="C173" s="197"/>
      <c r="D173" s="235"/>
      <c r="E173" s="236"/>
      <c r="F173" s="237"/>
      <c r="G173" s="199"/>
      <c r="H173" s="231"/>
      <c r="I173" s="199"/>
      <c r="J173" s="199"/>
      <c r="K173" s="199"/>
      <c r="L173" s="199"/>
    </row>
    <row r="174" spans="1:12" x14ac:dyDescent="0.25">
      <c r="A174" s="233"/>
      <c r="B174" s="234"/>
      <c r="C174" s="197"/>
      <c r="D174" s="235"/>
      <c r="E174" s="236"/>
      <c r="F174" s="237"/>
      <c r="G174" s="199"/>
      <c r="H174" s="231"/>
      <c r="I174" s="199"/>
      <c r="J174" s="199"/>
      <c r="K174" s="199"/>
      <c r="L174" s="199"/>
    </row>
    <row r="175" spans="1:12" x14ac:dyDescent="0.25">
      <c r="A175" s="233"/>
      <c r="B175" s="234"/>
      <c r="C175" s="197"/>
      <c r="D175" s="235"/>
      <c r="E175" s="236"/>
      <c r="F175" s="237"/>
      <c r="G175" s="199"/>
      <c r="H175" s="231"/>
      <c r="I175" s="199"/>
      <c r="J175" s="199"/>
      <c r="K175" s="199"/>
      <c r="L175" s="199"/>
    </row>
    <row r="176" spans="1:12" x14ac:dyDescent="0.25">
      <c r="A176" s="233"/>
      <c r="B176" s="234"/>
      <c r="C176" s="197"/>
      <c r="D176" s="235"/>
      <c r="E176" s="236"/>
      <c r="F176" s="237"/>
      <c r="G176" s="199"/>
      <c r="H176" s="231"/>
      <c r="I176" s="199"/>
      <c r="J176" s="199"/>
      <c r="K176" s="199"/>
      <c r="L176" s="199"/>
    </row>
    <row r="177" spans="1:12" x14ac:dyDescent="0.25">
      <c r="A177" s="233"/>
      <c r="B177" s="234"/>
      <c r="C177" s="197"/>
      <c r="D177" s="235"/>
      <c r="E177" s="236"/>
      <c r="F177" s="237"/>
      <c r="G177" s="199"/>
      <c r="H177" s="231"/>
      <c r="I177" s="199"/>
      <c r="J177" s="199"/>
      <c r="K177" s="199"/>
      <c r="L177" s="199"/>
    </row>
    <row r="178" spans="1:12" x14ac:dyDescent="0.25">
      <c r="A178" s="233"/>
      <c r="B178" s="234"/>
      <c r="C178" s="197"/>
      <c r="D178" s="235"/>
      <c r="E178" s="236"/>
      <c r="F178" s="237"/>
      <c r="G178" s="199"/>
      <c r="H178" s="231"/>
      <c r="I178" s="199"/>
      <c r="J178" s="199"/>
      <c r="K178" s="199"/>
      <c r="L178" s="199"/>
    </row>
    <row r="179" spans="1:12" x14ac:dyDescent="0.25">
      <c r="A179" s="233"/>
      <c r="B179" s="234"/>
      <c r="C179" s="197"/>
      <c r="D179" s="235"/>
      <c r="E179" s="236"/>
      <c r="F179" s="237"/>
      <c r="G179" s="199"/>
      <c r="H179" s="231"/>
      <c r="I179" s="199"/>
      <c r="J179" s="199"/>
      <c r="K179" s="199"/>
      <c r="L179" s="199"/>
    </row>
    <row r="180" spans="1:12" x14ac:dyDescent="0.25">
      <c r="A180" s="233"/>
      <c r="B180" s="234"/>
      <c r="C180" s="197"/>
      <c r="D180" s="235"/>
      <c r="E180" s="236"/>
      <c r="F180" s="237"/>
      <c r="G180" s="199"/>
      <c r="H180" s="231"/>
      <c r="I180" s="199"/>
      <c r="J180" s="199"/>
      <c r="K180" s="199"/>
      <c r="L180" s="199"/>
    </row>
    <row r="181" spans="1:12" x14ac:dyDescent="0.25">
      <c r="A181" s="233"/>
      <c r="B181" s="234"/>
      <c r="C181" s="197"/>
      <c r="D181" s="235"/>
      <c r="E181" s="236"/>
      <c r="F181" s="237"/>
      <c r="G181" s="199"/>
      <c r="H181" s="231"/>
      <c r="I181" s="199"/>
      <c r="J181" s="199"/>
      <c r="K181" s="199"/>
      <c r="L181" s="199"/>
    </row>
    <row r="182" spans="1:12" x14ac:dyDescent="0.25">
      <c r="A182" s="233"/>
      <c r="B182" s="234"/>
      <c r="C182" s="197"/>
      <c r="D182" s="235"/>
      <c r="E182" s="236"/>
      <c r="F182" s="237"/>
      <c r="G182" s="199"/>
      <c r="H182" s="231"/>
      <c r="I182" s="199"/>
      <c r="J182" s="199"/>
      <c r="K182" s="199"/>
      <c r="L182" s="199"/>
    </row>
    <row r="183" spans="1:12" x14ac:dyDescent="0.25">
      <c r="A183" s="233"/>
      <c r="B183" s="234"/>
      <c r="C183" s="197"/>
      <c r="D183" s="235"/>
      <c r="E183" s="236"/>
      <c r="F183" s="237"/>
      <c r="G183" s="199"/>
      <c r="H183" s="231"/>
      <c r="I183" s="199"/>
      <c r="J183" s="199"/>
      <c r="K183" s="199"/>
      <c r="L183" s="199"/>
    </row>
    <row r="184" spans="1:12" x14ac:dyDescent="0.25">
      <c r="A184" s="233"/>
      <c r="B184" s="234"/>
      <c r="C184" s="197"/>
      <c r="D184" s="235"/>
      <c r="E184" s="236"/>
      <c r="F184" s="237"/>
      <c r="G184" s="199"/>
      <c r="H184" s="231"/>
      <c r="I184" s="199"/>
      <c r="J184" s="199"/>
      <c r="K184" s="199"/>
      <c r="L184" s="199"/>
    </row>
    <row r="185" spans="1:12" x14ac:dyDescent="0.25">
      <c r="A185" s="233"/>
      <c r="B185" s="234"/>
      <c r="C185" s="197"/>
      <c r="D185" s="235"/>
      <c r="E185" s="236"/>
      <c r="F185" s="237"/>
      <c r="G185" s="199"/>
      <c r="H185" s="231"/>
      <c r="I185" s="199"/>
      <c r="J185" s="199"/>
      <c r="K185" s="199"/>
      <c r="L185" s="199"/>
    </row>
    <row r="186" spans="1:12" x14ac:dyDescent="0.25">
      <c r="A186" s="233"/>
      <c r="B186" s="234"/>
      <c r="C186" s="197"/>
      <c r="D186" s="235"/>
      <c r="E186" s="236"/>
      <c r="F186" s="237"/>
      <c r="G186" s="199"/>
      <c r="H186" s="231"/>
      <c r="I186" s="199"/>
      <c r="J186" s="199"/>
      <c r="K186" s="199"/>
      <c r="L186" s="199"/>
    </row>
    <row r="187" spans="1:12" x14ac:dyDescent="0.25">
      <c r="A187" s="233"/>
      <c r="B187" s="234"/>
      <c r="C187" s="197"/>
      <c r="D187" s="235"/>
      <c r="E187" s="236"/>
      <c r="F187" s="237"/>
      <c r="G187" s="199"/>
      <c r="H187" s="231"/>
      <c r="I187" s="199"/>
      <c r="J187" s="199"/>
      <c r="K187" s="199"/>
      <c r="L187" s="199"/>
    </row>
    <row r="188" spans="1:12" x14ac:dyDescent="0.25">
      <c r="A188" s="233"/>
      <c r="B188" s="234"/>
      <c r="C188" s="197"/>
      <c r="D188" s="235"/>
      <c r="E188" s="236"/>
      <c r="F188" s="237"/>
      <c r="G188" s="199"/>
      <c r="H188" s="231"/>
      <c r="I188" s="199"/>
      <c r="J188" s="199"/>
      <c r="K188" s="199"/>
      <c r="L188" s="199"/>
    </row>
    <row r="189" spans="1:12" x14ac:dyDescent="0.25">
      <c r="A189" s="233"/>
      <c r="B189" s="234"/>
      <c r="C189" s="197"/>
      <c r="D189" s="235"/>
      <c r="E189" s="236"/>
      <c r="F189" s="237"/>
      <c r="G189" s="199"/>
      <c r="H189" s="231"/>
      <c r="I189" s="199"/>
      <c r="J189" s="199"/>
      <c r="K189" s="199"/>
      <c r="L189" s="199"/>
    </row>
    <row r="190" spans="1:12" x14ac:dyDescent="0.25">
      <c r="A190" s="233"/>
      <c r="B190" s="234"/>
      <c r="C190" s="197"/>
      <c r="D190" s="235"/>
      <c r="E190" s="236"/>
      <c r="F190" s="237"/>
      <c r="G190" s="199"/>
      <c r="H190" s="231"/>
      <c r="I190" s="199"/>
      <c r="J190" s="199"/>
      <c r="K190" s="199"/>
      <c r="L190" s="199"/>
    </row>
    <row r="191" spans="1:12" x14ac:dyDescent="0.25">
      <c r="A191" s="233"/>
      <c r="B191" s="234"/>
      <c r="C191" s="197"/>
      <c r="D191" s="235"/>
      <c r="E191" s="236"/>
      <c r="F191" s="237"/>
      <c r="G191" s="199"/>
      <c r="H191" s="231"/>
      <c r="I191" s="199"/>
      <c r="J191" s="199"/>
      <c r="K191" s="199"/>
      <c r="L191" s="199"/>
    </row>
    <row r="192" spans="1:12" x14ac:dyDescent="0.25">
      <c r="A192" s="233"/>
      <c r="B192" s="234"/>
      <c r="C192" s="197"/>
      <c r="D192" s="235"/>
      <c r="E192" s="236"/>
      <c r="F192" s="237"/>
      <c r="G192" s="199"/>
      <c r="H192" s="231"/>
      <c r="I192" s="199"/>
      <c r="J192" s="199"/>
      <c r="K192" s="199"/>
      <c r="L192" s="199"/>
    </row>
  </sheetData>
  <sheetProtection algorithmName="SHA-512" hashValue="Mm/2dodMELqQ38hwmr4GcfDIOgFVQ9BOZLZtQJ+EqJWveZNZMZfPR4INRPJkrWu3xjbWO+6Pnc1rn8Z7xrHLiQ==" saltValue="UwWAMnybxAgc+R6SRnrFdQ==" spinCount="100000" sheet="1" selectLockedCells="1"/>
  <mergeCells count="29">
    <mergeCell ref="A1:F1"/>
    <mergeCell ref="E47:F47"/>
    <mergeCell ref="A50:B50"/>
    <mergeCell ref="A53:B53"/>
    <mergeCell ref="A71:B71"/>
    <mergeCell ref="C5:D5"/>
    <mergeCell ref="E5:F5"/>
    <mergeCell ref="A9:B9"/>
    <mergeCell ref="E20:F20"/>
    <mergeCell ref="A23:B23"/>
    <mergeCell ref="E7:F7"/>
    <mergeCell ref="A6:F6"/>
    <mergeCell ref="A8:F8"/>
    <mergeCell ref="A7:D7"/>
    <mergeCell ref="A29:B29"/>
    <mergeCell ref="A2:F2"/>
    <mergeCell ref="B102:D102"/>
    <mergeCell ref="B103:D103"/>
    <mergeCell ref="A101:F101"/>
    <mergeCell ref="B106:D106"/>
    <mergeCell ref="A83:B83"/>
    <mergeCell ref="A87:B87"/>
    <mergeCell ref="B63:D63"/>
    <mergeCell ref="B4:F4"/>
    <mergeCell ref="A31:B31"/>
    <mergeCell ref="A33:B33"/>
    <mergeCell ref="A41:B41"/>
    <mergeCell ref="A43:B43"/>
    <mergeCell ref="B55:D55"/>
  </mergeCells>
  <dataValidations count="4">
    <dataValidation type="list" allowBlank="1" showInputMessage="1" showErrorMessage="1" sqref="E10" xr:uid="{B125EBC4-E4BA-48D0-B801-3EC49B600C2B}">
      <formula1>"PSH,RRH,DV"</formula1>
    </dataValidation>
    <dataValidation type="list" allowBlank="1" showInputMessage="1" showErrorMessage="1" sqref="E5:F5" xr:uid="{AF805B10-1F34-44EC-8593-F2CEAAE7F5DA}">
      <formula1>"PSH,RRH"</formula1>
    </dataValidation>
    <dataValidation type="whole" operator="greaterThanOrEqual" allowBlank="1" showInputMessage="1" showErrorMessage="1" sqref="D56:D59 D47 D64:D67" xr:uid="{14FE5398-2EE0-4EFB-8D03-E4AA82D36064}">
      <formula1>0</formula1>
    </dataValidation>
    <dataValidation type="list" allowBlank="1" showInputMessage="1" showErrorMessage="1" sqref="F56:F59 F64:F67" xr:uid="{906F7EE9-8AA6-4D43-B547-D4DBB5B95A32}">
      <formula1>"See Section 5a - 4, n/a"</formula1>
    </dataValidation>
  </dataValidations>
  <pageMargins left="0.45" right="0.45" top="0.5" bottom="0.5" header="0.3" footer="0.3"/>
  <pageSetup orientation="portrait" r:id="rId1"/>
  <ignoredErrors>
    <ignoredError sqref="D35"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5974-02D7-4ADD-9222-4C150E827B4F}">
  <dimension ref="A1:K29"/>
  <sheetViews>
    <sheetView zoomScale="115" zoomScaleNormal="115" workbookViewId="0">
      <selection activeCell="B20" sqref="B20"/>
    </sheetView>
  </sheetViews>
  <sheetFormatPr defaultRowHeight="15" x14ac:dyDescent="0.25"/>
  <cols>
    <col min="1" max="1" width="4.140625" customWidth="1"/>
    <col min="2" max="2" width="97.7109375" customWidth="1"/>
    <col min="3" max="3" width="12.85546875" customWidth="1"/>
    <col min="4" max="4" width="17.7109375" customWidth="1"/>
    <col min="5" max="5" width="13.42578125" customWidth="1"/>
    <col min="6" max="11" width="9.140625" hidden="1" customWidth="1"/>
    <col min="12" max="12" width="9.140625" customWidth="1"/>
  </cols>
  <sheetData>
    <row r="1" spans="1:9" ht="15.75" thickBot="1" x14ac:dyDescent="0.3"/>
    <row r="2" spans="1:9" s="430" customFormat="1" ht="90.6" customHeight="1" thickBot="1" x14ac:dyDescent="0.3">
      <c r="A2" s="682" t="s">
        <v>233</v>
      </c>
      <c r="B2" s="683"/>
      <c r="C2" s="683"/>
      <c r="D2" s="683"/>
      <c r="E2" s="684"/>
      <c r="F2" s="427"/>
      <c r="G2" s="428"/>
      <c r="H2" s="428"/>
      <c r="I2" s="429"/>
    </row>
    <row r="3" spans="1:9" s="430" customFormat="1" ht="12" hidden="1" customHeight="1" x14ac:dyDescent="0.25">
      <c r="A3" s="431"/>
      <c r="B3" s="685"/>
      <c r="C3" s="685"/>
      <c r="D3" s="432"/>
      <c r="E3" s="433"/>
      <c r="F3" s="434"/>
      <c r="G3" s="435"/>
      <c r="H3" s="435"/>
    </row>
    <row r="4" spans="1:9" s="430" customFormat="1" ht="33" hidden="1" customHeight="1" x14ac:dyDescent="0.25">
      <c r="A4" s="431"/>
      <c r="B4" s="436"/>
      <c r="C4" s="437"/>
      <c r="D4" s="438"/>
      <c r="E4" s="433"/>
      <c r="F4" s="434"/>
      <c r="G4" s="435"/>
      <c r="H4" s="435"/>
    </row>
    <row r="5" spans="1:9" s="443" customFormat="1" ht="24.6" customHeight="1" x14ac:dyDescent="0.25">
      <c r="A5" s="686" t="s">
        <v>234</v>
      </c>
      <c r="B5" s="687"/>
      <c r="C5" s="688"/>
      <c r="D5" s="481"/>
      <c r="E5" s="439"/>
      <c r="F5" s="440"/>
      <c r="G5" s="441"/>
      <c r="H5" s="442"/>
    </row>
    <row r="6" spans="1:9" s="430" customFormat="1" ht="19.5" customHeight="1" x14ac:dyDescent="0.25">
      <c r="A6" s="680" t="s">
        <v>235</v>
      </c>
      <c r="B6" s="681"/>
      <c r="C6" s="681"/>
      <c r="D6" s="480"/>
      <c r="E6" s="445"/>
      <c r="F6" s="434">
        <f>SUM(F7:F7)</f>
        <v>0</v>
      </c>
      <c r="G6" s="446">
        <f>SUM(F7:F7)</f>
        <v>0</v>
      </c>
      <c r="H6" s="434"/>
    </row>
    <row r="7" spans="1:9" s="430" customFormat="1" ht="39.6" customHeight="1" x14ac:dyDescent="0.25">
      <c r="A7" s="689" t="s">
        <v>236</v>
      </c>
      <c r="B7" s="690"/>
      <c r="C7" s="449"/>
      <c r="D7" s="450"/>
      <c r="E7" s="451" t="str">
        <f t="shared" ref="E7:E24" si="0">IF(C7="","Missing ","")</f>
        <v xml:space="preserve">Missing </v>
      </c>
      <c r="F7" s="452" t="b">
        <f>IF(C7=4,1*2.5,IF(C7=3,1*1.87,IF(C7=2,1*1.25,IF(C7=1,0))))</f>
        <v>0</v>
      </c>
      <c r="G7" s="428"/>
      <c r="H7" s="428"/>
    </row>
    <row r="8" spans="1:9" s="430" customFormat="1" ht="47.45" customHeight="1" x14ac:dyDescent="0.25">
      <c r="A8" s="680" t="s">
        <v>237</v>
      </c>
      <c r="B8" s="681"/>
      <c r="C8" s="681"/>
      <c r="D8" s="444" t="s">
        <v>238</v>
      </c>
      <c r="E8" s="445"/>
      <c r="F8" s="453">
        <f>SUM(F9:F16)</f>
        <v>0</v>
      </c>
      <c r="G8" s="446">
        <f>SUM(G9:G11)</f>
        <v>0</v>
      </c>
      <c r="H8" s="454"/>
      <c r="I8" s="430">
        <v>6.25</v>
      </c>
    </row>
    <row r="9" spans="1:9" s="430" customFormat="1" ht="28.15" customHeight="1" x14ac:dyDescent="0.25">
      <c r="A9" s="447">
        <v>1</v>
      </c>
      <c r="B9" s="448" t="s">
        <v>239</v>
      </c>
      <c r="C9" s="475"/>
      <c r="D9" s="691"/>
      <c r="E9" s="474"/>
      <c r="F9" s="452"/>
      <c r="G9" s="455"/>
      <c r="H9" s="456"/>
    </row>
    <row r="10" spans="1:9" s="430" customFormat="1" ht="44.25" customHeight="1" x14ac:dyDescent="0.25">
      <c r="A10" s="447"/>
      <c r="B10" s="472" t="s">
        <v>240</v>
      </c>
      <c r="C10" s="449"/>
      <c r="D10" s="692"/>
      <c r="E10" s="451" t="str">
        <f t="shared" si="0"/>
        <v xml:space="preserve">Missing </v>
      </c>
      <c r="F10" s="452" t="b">
        <f>IF(C10=4,6.25*1,IF(C10=3,6.25*0.75,IF(C10=2,6.25*0.5,IF(C10=1,0))))</f>
        <v>0</v>
      </c>
      <c r="G10" s="455" t="b">
        <f>F10</f>
        <v>0</v>
      </c>
      <c r="H10" s="456">
        <f>25/4</f>
        <v>6.25</v>
      </c>
    </row>
    <row r="11" spans="1:9" s="430" customFormat="1" ht="43.5" customHeight="1" x14ac:dyDescent="0.25">
      <c r="A11" s="447">
        <v>2</v>
      </c>
      <c r="B11" s="448" t="s">
        <v>241</v>
      </c>
      <c r="C11" s="475"/>
      <c r="D11" s="693"/>
      <c r="E11" s="474"/>
      <c r="F11" s="452"/>
      <c r="G11" s="455"/>
      <c r="H11" s="456"/>
    </row>
    <row r="12" spans="1:9" s="430" customFormat="1" ht="84.75" customHeight="1" x14ac:dyDescent="0.25">
      <c r="A12" s="447"/>
      <c r="B12" s="472" t="s">
        <v>242</v>
      </c>
      <c r="C12" s="449"/>
      <c r="D12" s="471"/>
      <c r="E12" s="451" t="str">
        <f t="shared" si="0"/>
        <v xml:space="preserve">Missing </v>
      </c>
      <c r="F12" s="452" t="b">
        <f>IF(C12=4,6.25*1,IF(C12=3,6.25*0.75,IF(C12=2,6.25*0.5,IF(C12=1,0))))</f>
        <v>0</v>
      </c>
      <c r="G12" s="455" t="b">
        <f>F12</f>
        <v>0</v>
      </c>
      <c r="H12" s="456">
        <f>25/4</f>
        <v>6.25</v>
      </c>
    </row>
    <row r="13" spans="1:9" s="430" customFormat="1" ht="32.450000000000003" customHeight="1" x14ac:dyDescent="0.25">
      <c r="A13" s="447">
        <v>3</v>
      </c>
      <c r="B13" s="448" t="s">
        <v>243</v>
      </c>
      <c r="C13" s="475"/>
      <c r="D13" s="691"/>
      <c r="E13" s="474"/>
      <c r="F13" s="452"/>
      <c r="G13" s="455"/>
      <c r="H13" s="428"/>
    </row>
    <row r="14" spans="1:9" s="430" customFormat="1" ht="45.75" customHeight="1" x14ac:dyDescent="0.25">
      <c r="A14" s="447"/>
      <c r="B14" s="472" t="s">
        <v>244</v>
      </c>
      <c r="C14" s="449"/>
      <c r="D14" s="692"/>
      <c r="E14" s="451" t="str">
        <f t="shared" si="0"/>
        <v xml:space="preserve">Missing </v>
      </c>
      <c r="F14" s="452" t="b">
        <f>IF(C14=4,6.25*1,IF(C14=3,6.25*0.75,IF(C14=2,6.25*0.5,IF(C14=1,0))))</f>
        <v>0</v>
      </c>
      <c r="G14" s="455" t="b">
        <f>F14</f>
        <v>0</v>
      </c>
      <c r="H14" s="456">
        <f>25/4</f>
        <v>6.25</v>
      </c>
    </row>
    <row r="15" spans="1:9" s="430" customFormat="1" ht="32.450000000000003" customHeight="1" x14ac:dyDescent="0.25">
      <c r="A15" s="447">
        <v>4</v>
      </c>
      <c r="B15" s="448" t="s">
        <v>245</v>
      </c>
      <c r="C15" s="475"/>
      <c r="D15" s="693"/>
      <c r="E15" s="474"/>
      <c r="F15" s="452"/>
      <c r="G15" s="455"/>
      <c r="H15" s="428"/>
    </row>
    <row r="16" spans="1:9" s="430" customFormat="1" ht="60" customHeight="1" x14ac:dyDescent="0.25">
      <c r="A16" s="447"/>
      <c r="B16" s="472" t="s">
        <v>246</v>
      </c>
      <c r="C16" s="449"/>
      <c r="D16" s="457"/>
      <c r="E16" s="451" t="str">
        <f t="shared" si="0"/>
        <v xml:space="preserve">Missing </v>
      </c>
      <c r="F16" s="452" t="b">
        <f>IF(C16=4,6.25*1,IF(C16=3,6.25*0.75,IF(C16=2,6.25*0.5,IF(C16=1,0))))</f>
        <v>0</v>
      </c>
      <c r="G16" s="455" t="b">
        <f>F16</f>
        <v>0</v>
      </c>
      <c r="H16" s="456">
        <f>25/4</f>
        <v>6.25</v>
      </c>
    </row>
    <row r="17" spans="1:11" s="430" customFormat="1" ht="16.899999999999999" customHeight="1" x14ac:dyDescent="0.25">
      <c r="A17" s="694" t="s">
        <v>59</v>
      </c>
      <c r="B17" s="695"/>
      <c r="C17" s="695"/>
      <c r="D17" s="444" t="s">
        <v>238</v>
      </c>
      <c r="E17" s="445">
        <f>F17</f>
        <v>0</v>
      </c>
      <c r="F17" s="453">
        <f>SUM(F18:F24)</f>
        <v>0</v>
      </c>
      <c r="G17" s="458">
        <f>SUM(F18:F19)</f>
        <v>0</v>
      </c>
      <c r="H17" s="454">
        <f>SUM(H18:H23)*2</f>
        <v>0</v>
      </c>
      <c r="I17" s="454">
        <f>20/3</f>
        <v>6.666666666666667</v>
      </c>
      <c r="K17" s="430">
        <v>6.67</v>
      </c>
    </row>
    <row r="18" spans="1:11" s="430" customFormat="1" ht="26.25" customHeight="1" x14ac:dyDescent="0.25">
      <c r="A18" s="696" t="s">
        <v>247</v>
      </c>
      <c r="B18" s="697"/>
      <c r="C18" s="475"/>
      <c r="D18" s="698"/>
      <c r="E18" s="474"/>
      <c r="F18" s="452"/>
      <c r="G18" s="455"/>
      <c r="H18" s="456"/>
    </row>
    <row r="19" spans="1:11" s="430" customFormat="1" ht="21.6" customHeight="1" x14ac:dyDescent="0.25">
      <c r="A19" s="696" t="s">
        <v>248</v>
      </c>
      <c r="B19" s="697"/>
      <c r="C19" s="475"/>
      <c r="D19" s="698"/>
      <c r="E19" s="474"/>
      <c r="F19" s="452"/>
      <c r="G19" s="455"/>
      <c r="H19" s="456"/>
    </row>
    <row r="20" spans="1:11" s="430" customFormat="1" ht="47.25" customHeight="1" x14ac:dyDescent="0.25">
      <c r="A20" s="459"/>
      <c r="B20" s="473" t="s">
        <v>249</v>
      </c>
      <c r="C20" s="449"/>
      <c r="D20" s="698"/>
      <c r="E20" s="451" t="str">
        <f t="shared" si="0"/>
        <v xml:space="preserve">Missing </v>
      </c>
      <c r="F20" s="452" t="b">
        <f>IF(C20=4,6.67*1,IF(C20=3,6.67*0.75,IF(C20=2,6.67*0.5,IF(C20=1,0))))</f>
        <v>0</v>
      </c>
      <c r="G20" s="455" t="b">
        <f>F20</f>
        <v>0</v>
      </c>
      <c r="H20" s="456">
        <f>F20/3</f>
        <v>0</v>
      </c>
    </row>
    <row r="21" spans="1:11" s="430" customFormat="1" ht="21.6" customHeight="1" x14ac:dyDescent="0.25">
      <c r="A21" s="696" t="s">
        <v>250</v>
      </c>
      <c r="B21" s="697"/>
      <c r="C21" s="475"/>
      <c r="D21" s="698"/>
      <c r="E21" s="474"/>
      <c r="F21" s="452"/>
      <c r="G21" s="455"/>
      <c r="H21" s="456"/>
    </row>
    <row r="22" spans="1:11" s="430" customFormat="1" ht="34.5" customHeight="1" x14ac:dyDescent="0.25">
      <c r="A22" s="459"/>
      <c r="B22" s="473" t="s">
        <v>251</v>
      </c>
      <c r="C22" s="449"/>
      <c r="D22" s="698"/>
      <c r="E22" s="451" t="str">
        <f t="shared" si="0"/>
        <v xml:space="preserve">Missing </v>
      </c>
      <c r="F22" s="452" t="b">
        <f>IF(C22=4,6.67*1,IF(C22=3,6.67*0.75,IF(C22=2,6.67*0.5,IF(C22=1,0))))</f>
        <v>0</v>
      </c>
      <c r="G22" s="455" t="b">
        <f>F22</f>
        <v>0</v>
      </c>
      <c r="H22" s="456">
        <f>F22/3</f>
        <v>0</v>
      </c>
    </row>
    <row r="23" spans="1:11" s="430" customFormat="1" ht="21.6" customHeight="1" x14ac:dyDescent="0.25">
      <c r="A23" s="696" t="s">
        <v>252</v>
      </c>
      <c r="B23" s="697"/>
      <c r="C23" s="475"/>
      <c r="D23" s="698"/>
      <c r="E23" s="474"/>
      <c r="F23" s="452"/>
      <c r="G23" s="455"/>
      <c r="H23" s="456"/>
    </row>
    <row r="24" spans="1:11" s="430" customFormat="1" ht="36" customHeight="1" x14ac:dyDescent="0.25">
      <c r="A24" s="459"/>
      <c r="B24" s="473" t="s">
        <v>253</v>
      </c>
      <c r="C24" s="449"/>
      <c r="D24" s="450"/>
      <c r="E24" s="451" t="str">
        <f t="shared" si="0"/>
        <v xml:space="preserve">Missing </v>
      </c>
      <c r="F24" s="452" t="b">
        <f>IF(C24=4,6.67*1,IF(C24=3,6.67*0.75,IF(C24=2,6.67*0.5,IF(C24=1,0))))</f>
        <v>0</v>
      </c>
      <c r="G24" s="455" t="b">
        <f>F24</f>
        <v>0</v>
      </c>
      <c r="H24" s="456">
        <f>F24/3</f>
        <v>0</v>
      </c>
    </row>
    <row r="25" spans="1:11" s="430" customFormat="1" ht="22.15" customHeight="1" x14ac:dyDescent="0.25">
      <c r="A25" s="694" t="s">
        <v>61</v>
      </c>
      <c r="B25" s="695"/>
      <c r="C25" s="695"/>
      <c r="D25" s="444" t="s">
        <v>238</v>
      </c>
      <c r="E25" s="445" t="b">
        <f>F25</f>
        <v>0</v>
      </c>
      <c r="F25" s="453" t="b">
        <f>F26</f>
        <v>0</v>
      </c>
      <c r="G25" s="435"/>
      <c r="H25" s="454">
        <f>SUM(H26:H26)*2</f>
        <v>0</v>
      </c>
    </row>
    <row r="26" spans="1:11" s="430" customFormat="1" ht="38.25" customHeight="1" thickBot="1" x14ac:dyDescent="0.3">
      <c r="A26" s="700" t="s">
        <v>62</v>
      </c>
      <c r="B26" s="701"/>
      <c r="C26" s="449"/>
      <c r="D26" s="450"/>
      <c r="E26" s="451" t="b">
        <f>F26</f>
        <v>0</v>
      </c>
      <c r="F26" s="452" t="b">
        <f>IF(C26=4,5*1,IF(C26=3,5*0.75,IF(C26=2,5*0.5,IF(C26=1,0))))</f>
        <v>0</v>
      </c>
      <c r="G26" s="428"/>
      <c r="H26" s="456">
        <f>F26/3</f>
        <v>0</v>
      </c>
    </row>
    <row r="27" spans="1:11" s="462" customFormat="1" ht="38.25" customHeight="1" thickBot="1" x14ac:dyDescent="0.3">
      <c r="A27" s="702"/>
      <c r="B27" s="702"/>
      <c r="C27" s="702"/>
      <c r="D27" s="702"/>
      <c r="E27" s="702"/>
      <c r="F27" s="460"/>
      <c r="G27" s="461"/>
      <c r="H27" s="461"/>
    </row>
    <row r="28" spans="1:11" s="468" customFormat="1" ht="38.25" customHeight="1" thickBot="1" x14ac:dyDescent="0.3">
      <c r="A28" s="703" t="s">
        <v>254</v>
      </c>
      <c r="B28" s="704"/>
      <c r="C28" s="463"/>
      <c r="D28" s="464"/>
      <c r="E28" s="465">
        <f>E6+E8+E17+E25</f>
        <v>0</v>
      </c>
      <c r="F28" s="466"/>
      <c r="G28" s="467"/>
      <c r="H28" s="467"/>
    </row>
    <row r="29" spans="1:11" s="462" customFormat="1" ht="9" customHeight="1" thickTop="1" x14ac:dyDescent="0.25">
      <c r="A29" s="699"/>
      <c r="B29" s="699"/>
      <c r="C29" s="699"/>
      <c r="D29" s="699"/>
      <c r="E29" s="699"/>
      <c r="F29" s="469"/>
      <c r="G29" s="470"/>
      <c r="H29" s="470"/>
    </row>
  </sheetData>
  <sheetProtection algorithmName="SHA-512" hashValue="qXz9It0b6STWHl911ncvqv7Q8x5B8Ek9UKNxEZGBgOGDWqJ1hoFTG4j1UeHxLBwU2a2TavRfNBlB2Ugb8cqGNg==" saltValue="EsPk7g0ZiAVeeW0G1NzdMA==" spinCount="100000" sheet="1" objects="1" scenarios="1"/>
  <mergeCells count="19">
    <mergeCell ref="A29:E29"/>
    <mergeCell ref="A25:C25"/>
    <mergeCell ref="A26:B26"/>
    <mergeCell ref="A27:E27"/>
    <mergeCell ref="A28:B28"/>
    <mergeCell ref="D9:D11"/>
    <mergeCell ref="D13:D15"/>
    <mergeCell ref="A17:C17"/>
    <mergeCell ref="A18:B18"/>
    <mergeCell ref="D18:D23"/>
    <mergeCell ref="A19:B19"/>
    <mergeCell ref="A21:B21"/>
    <mergeCell ref="A23:B23"/>
    <mergeCell ref="A8:C8"/>
    <mergeCell ref="A2:E2"/>
    <mergeCell ref="B3:C3"/>
    <mergeCell ref="A5:C5"/>
    <mergeCell ref="A6:C6"/>
    <mergeCell ref="A7:B7"/>
  </mergeCells>
  <dataValidations count="1">
    <dataValidation type="list" showInputMessage="1" showErrorMessage="1" error="Please answer &quot;Yes&quot; or &quot;No&quot;." prompt="Use the 4 Point Scale where 4 is highest rating." sqref="C16 C7 C26 C10 C12 C14 C20 C22 C24" xr:uid="{82117787-7BF2-4325-9C8C-3BDA6767D0AA}">
      <formula1>"4,3,2,1"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0267-BF88-4C4B-BF69-ACCB40843773}">
  <dimension ref="A1:DI15"/>
  <sheetViews>
    <sheetView showWhiteSpace="0" zoomScaleNormal="100" zoomScalePageLayoutView="85" workbookViewId="0">
      <selection activeCell="M11" sqref="M11"/>
    </sheetView>
  </sheetViews>
  <sheetFormatPr defaultColWidth="8.85546875" defaultRowHeight="15" x14ac:dyDescent="0.25"/>
  <cols>
    <col min="1" max="1" width="1.28515625" style="303" customWidth="1"/>
    <col min="2" max="2" width="23.140625" style="347" customWidth="1"/>
    <col min="3" max="3" width="30.7109375" style="347" customWidth="1"/>
    <col min="4" max="4" width="9.28515625" style="347" customWidth="1"/>
    <col min="5" max="5" width="24.28515625" style="303" customWidth="1"/>
    <col min="6" max="6" width="13.7109375" style="348" customWidth="1"/>
    <col min="7" max="7" width="18" style="348" customWidth="1"/>
    <col min="8" max="8" width="10.85546875" style="349" customWidth="1"/>
    <col min="9" max="9" width="3.140625" style="350" customWidth="1"/>
    <col min="10" max="10" width="3" style="298" customWidth="1"/>
    <col min="11" max="11" width="12.42578125" style="401" customWidth="1"/>
    <col min="12" max="13" width="8.85546875" style="299" customWidth="1"/>
    <col min="14" max="14" width="3.42578125" style="299" customWidth="1"/>
    <col min="15" max="15" width="28.28515625" style="300" customWidth="1"/>
    <col min="16" max="56" width="8.85546875" style="299"/>
    <col min="57" max="57" width="8.85546875" style="301"/>
    <col min="58" max="113" width="8.85546875" style="302"/>
    <col min="114" max="16384" width="8.85546875" style="303"/>
  </cols>
  <sheetData>
    <row r="1" spans="1:113" ht="19.899999999999999" customHeight="1" thickBot="1" x14ac:dyDescent="0.3">
      <c r="A1" s="296"/>
      <c r="B1" s="525" t="s">
        <v>0</v>
      </c>
      <c r="C1" s="526"/>
      <c r="D1" s="526"/>
      <c r="E1" s="526"/>
      <c r="F1" s="526"/>
      <c r="G1" s="526"/>
      <c r="H1" s="527"/>
      <c r="I1" s="297"/>
    </row>
    <row r="2" spans="1:113" ht="23.45" customHeight="1" thickBot="1" x14ac:dyDescent="0.3">
      <c r="A2" s="296"/>
      <c r="B2" s="545" t="s">
        <v>1</v>
      </c>
      <c r="C2" s="546"/>
      <c r="D2" s="546"/>
      <c r="E2" s="546"/>
      <c r="F2" s="546"/>
      <c r="G2" s="546"/>
      <c r="H2" s="547"/>
      <c r="I2" s="304"/>
    </row>
    <row r="3" spans="1:113" s="312" customFormat="1" ht="18" customHeight="1" x14ac:dyDescent="0.25">
      <c r="A3" s="305"/>
      <c r="B3" s="406" t="s">
        <v>2</v>
      </c>
      <c r="C3" s="705">
        <f>'Renewal Application'!C3</f>
        <v>0</v>
      </c>
      <c r="D3" s="705"/>
      <c r="E3" s="351" t="s">
        <v>3</v>
      </c>
      <c r="F3" s="708" t="s">
        <v>255</v>
      </c>
      <c r="G3" s="708"/>
      <c r="H3" s="709"/>
      <c r="I3" s="306"/>
      <c r="J3" s="307"/>
      <c r="K3" s="402"/>
      <c r="L3" s="308"/>
      <c r="M3" s="308"/>
      <c r="N3" s="308"/>
      <c r="O3" s="309"/>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10"/>
      <c r="BF3" s="311"/>
      <c r="BG3" s="311"/>
      <c r="BH3" s="311"/>
      <c r="BI3" s="311"/>
      <c r="BJ3" s="311"/>
      <c r="BK3" s="311"/>
      <c r="BL3" s="311"/>
      <c r="BM3" s="311"/>
      <c r="BN3" s="311"/>
      <c r="BO3" s="311"/>
      <c r="BP3" s="311"/>
      <c r="BQ3" s="311"/>
      <c r="BR3" s="311"/>
      <c r="BS3" s="311"/>
      <c r="BT3" s="311"/>
      <c r="BU3" s="311"/>
      <c r="BV3" s="311"/>
      <c r="BW3" s="311"/>
      <c r="BX3" s="311"/>
      <c r="BY3" s="311"/>
      <c r="BZ3" s="311"/>
      <c r="CA3" s="311"/>
      <c r="CB3" s="311"/>
      <c r="CC3" s="311"/>
      <c r="CD3" s="311"/>
      <c r="CE3" s="311"/>
      <c r="CF3" s="311"/>
      <c r="CG3" s="311"/>
      <c r="CH3" s="311"/>
      <c r="CI3" s="311"/>
      <c r="CJ3" s="311"/>
      <c r="CK3" s="311"/>
      <c r="CL3" s="311"/>
      <c r="CM3" s="311"/>
      <c r="CN3" s="311"/>
      <c r="CO3" s="311"/>
      <c r="CP3" s="311"/>
      <c r="CQ3" s="311"/>
      <c r="CR3" s="311"/>
      <c r="CS3" s="311"/>
      <c r="CT3" s="311"/>
      <c r="CU3" s="311"/>
      <c r="CV3" s="311"/>
      <c r="CW3" s="311"/>
      <c r="CX3" s="311"/>
      <c r="CY3" s="311"/>
      <c r="CZ3" s="311"/>
      <c r="DA3" s="311"/>
      <c r="DB3" s="311"/>
      <c r="DC3" s="311"/>
      <c r="DD3" s="311"/>
      <c r="DE3" s="311"/>
      <c r="DF3" s="311"/>
      <c r="DG3" s="311"/>
      <c r="DH3" s="311"/>
      <c r="DI3" s="311"/>
    </row>
    <row r="4" spans="1:113" s="312" customFormat="1" ht="21" customHeight="1" x14ac:dyDescent="0.25">
      <c r="A4" s="305"/>
      <c r="B4" s="407" t="s">
        <v>6</v>
      </c>
      <c r="C4" s="705">
        <f>'Renewal Application'!C6</f>
        <v>0</v>
      </c>
      <c r="D4" s="705"/>
      <c r="E4" s="407" t="s">
        <v>8</v>
      </c>
      <c r="F4" s="706">
        <f>'Renewal Application'!C7</f>
        <v>0</v>
      </c>
      <c r="G4" s="706"/>
      <c r="H4" s="707"/>
      <c r="I4" s="306"/>
      <c r="J4" s="307"/>
      <c r="K4" s="402"/>
      <c r="L4" s="308"/>
      <c r="M4" s="308"/>
      <c r="N4" s="308"/>
      <c r="O4" s="309"/>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10"/>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311"/>
      <c r="CO4" s="311"/>
      <c r="CP4" s="311"/>
      <c r="CQ4" s="311"/>
      <c r="CR4" s="311"/>
      <c r="CS4" s="311"/>
      <c r="CT4" s="311"/>
      <c r="CU4" s="311"/>
      <c r="CV4" s="311"/>
      <c r="CW4" s="311"/>
      <c r="CX4" s="311"/>
      <c r="CY4" s="311"/>
      <c r="CZ4" s="311"/>
      <c r="DA4" s="311"/>
      <c r="DB4" s="311"/>
      <c r="DC4" s="311"/>
      <c r="DD4" s="311"/>
      <c r="DE4" s="311"/>
      <c r="DF4" s="311"/>
      <c r="DG4" s="311"/>
      <c r="DH4" s="311"/>
      <c r="DI4" s="311"/>
    </row>
    <row r="5" spans="1:113" s="312" customFormat="1" ht="11.45" customHeight="1" x14ac:dyDescent="0.25">
      <c r="A5" s="305"/>
      <c r="B5" s="507"/>
      <c r="C5" s="508"/>
      <c r="D5" s="508"/>
      <c r="E5" s="603"/>
      <c r="F5" s="603"/>
      <c r="G5" s="508"/>
      <c r="H5" s="604"/>
      <c r="I5" s="306"/>
      <c r="J5" s="307"/>
      <c r="K5" s="402"/>
      <c r="L5" s="308"/>
      <c r="M5" s="308"/>
      <c r="N5" s="308"/>
      <c r="O5" s="309"/>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10"/>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c r="DE5" s="311"/>
      <c r="DF5" s="311"/>
      <c r="DG5" s="311"/>
      <c r="DH5" s="311"/>
      <c r="DI5" s="311"/>
    </row>
    <row r="6" spans="1:113" s="312" customFormat="1" ht="21" customHeight="1" x14ac:dyDescent="0.25">
      <c r="A6" s="305"/>
      <c r="B6" s="407" t="s">
        <v>16</v>
      </c>
      <c r="C6" s="716">
        <f>'Renewal Application'!C12</f>
        <v>0</v>
      </c>
      <c r="D6" s="716"/>
      <c r="E6" s="602" t="s">
        <v>17</v>
      </c>
      <c r="F6" s="541"/>
      <c r="G6" s="717">
        <f>'Renewal Application'!G12</f>
        <v>0</v>
      </c>
      <c r="H6" s="718"/>
      <c r="I6" s="313"/>
      <c r="J6" s="307"/>
      <c r="K6" s="402"/>
      <c r="L6" s="308"/>
      <c r="M6" s="308"/>
      <c r="N6" s="308"/>
      <c r="O6" s="309"/>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10"/>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I6" s="311"/>
    </row>
    <row r="7" spans="1:113" s="312" customFormat="1" ht="141.75" customHeight="1" x14ac:dyDescent="0.25">
      <c r="A7" s="305"/>
      <c r="B7" s="407" t="s">
        <v>18</v>
      </c>
      <c r="C7" s="710">
        <f>'Renewal Application'!C13</f>
        <v>0</v>
      </c>
      <c r="D7" s="710"/>
      <c r="E7" s="711"/>
      <c r="F7" s="711"/>
      <c r="G7" s="710"/>
      <c r="H7" s="712"/>
      <c r="I7" s="313"/>
      <c r="J7" s="307"/>
      <c r="K7" s="402"/>
      <c r="L7" s="308"/>
      <c r="M7" s="308"/>
      <c r="N7" s="308"/>
      <c r="O7" s="309"/>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10"/>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1"/>
      <c r="DA7" s="311"/>
      <c r="DB7" s="311"/>
      <c r="DC7" s="311"/>
      <c r="DD7" s="311"/>
      <c r="DE7" s="311"/>
      <c r="DF7" s="311"/>
      <c r="DG7" s="311"/>
      <c r="DH7" s="311"/>
      <c r="DI7" s="311"/>
    </row>
    <row r="8" spans="1:113" s="312" customFormat="1" ht="33.75" customHeight="1" thickBot="1" x14ac:dyDescent="0.3">
      <c r="A8" s="305"/>
      <c r="B8" s="408" t="s">
        <v>19</v>
      </c>
      <c r="C8" s="713">
        <f>'Renewal Application'!C14</f>
        <v>0</v>
      </c>
      <c r="D8" s="713"/>
      <c r="E8" s="714"/>
      <c r="F8" s="714"/>
      <c r="G8" s="713"/>
      <c r="H8" s="715"/>
      <c r="I8" s="313"/>
      <c r="J8" s="307"/>
      <c r="K8" s="402"/>
      <c r="L8" s="308"/>
      <c r="M8" s="308"/>
      <c r="N8" s="308"/>
      <c r="O8" s="309"/>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8"/>
      <c r="AP8" s="308"/>
      <c r="AQ8" s="308"/>
      <c r="AR8" s="308"/>
      <c r="AS8" s="308"/>
      <c r="AT8" s="308"/>
      <c r="AU8" s="308"/>
      <c r="AV8" s="308"/>
      <c r="AW8" s="308"/>
      <c r="AX8" s="308"/>
      <c r="AY8" s="308"/>
      <c r="AZ8" s="308"/>
      <c r="BA8" s="308"/>
      <c r="BB8" s="308"/>
      <c r="BC8" s="308"/>
      <c r="BD8" s="308"/>
      <c r="BE8" s="310"/>
      <c r="BF8" s="311"/>
      <c r="BG8" s="311"/>
      <c r="BH8" s="311"/>
      <c r="BI8" s="311"/>
      <c r="BJ8" s="311"/>
      <c r="BK8" s="311"/>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311"/>
      <c r="CS8" s="311"/>
      <c r="CT8" s="311"/>
      <c r="CU8" s="311"/>
      <c r="CV8" s="311"/>
      <c r="CW8" s="311"/>
      <c r="CX8" s="311"/>
      <c r="CY8" s="311"/>
      <c r="CZ8" s="311"/>
      <c r="DA8" s="311"/>
      <c r="DB8" s="311"/>
      <c r="DC8" s="311"/>
      <c r="DD8" s="311"/>
      <c r="DE8" s="311"/>
      <c r="DF8" s="311"/>
      <c r="DG8" s="311"/>
      <c r="DH8" s="311"/>
      <c r="DI8" s="311"/>
    </row>
    <row r="9" spans="1:113" s="324" customFormat="1" ht="12.75" customHeight="1" x14ac:dyDescent="0.25">
      <c r="A9" s="322"/>
      <c r="B9" s="410"/>
      <c r="C9" s="411"/>
      <c r="D9" s="411"/>
      <c r="E9" s="411"/>
      <c r="F9" s="411"/>
      <c r="G9" s="411"/>
      <c r="H9" s="412"/>
      <c r="I9" s="323"/>
      <c r="J9" s="317"/>
      <c r="K9" s="403"/>
      <c r="L9" s="318"/>
      <c r="M9" s="318"/>
      <c r="N9" s="318"/>
      <c r="O9" s="319"/>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20"/>
      <c r="BF9" s="321"/>
      <c r="BG9" s="321"/>
      <c r="BH9" s="321"/>
      <c r="BI9" s="321"/>
      <c r="BJ9" s="321"/>
      <c r="BK9" s="321"/>
      <c r="BL9" s="321"/>
      <c r="BM9" s="321"/>
      <c r="BN9" s="321"/>
      <c r="BO9" s="321"/>
      <c r="BP9" s="321"/>
      <c r="BQ9" s="321"/>
      <c r="BR9" s="321"/>
      <c r="BS9" s="321"/>
      <c r="BT9" s="321"/>
      <c r="BU9" s="321"/>
      <c r="BV9" s="321"/>
      <c r="BW9" s="321"/>
      <c r="BX9" s="321"/>
      <c r="BY9" s="321"/>
      <c r="BZ9" s="321"/>
      <c r="CA9" s="321"/>
      <c r="CB9" s="321"/>
      <c r="CC9" s="321"/>
      <c r="CD9" s="321"/>
      <c r="CE9" s="321"/>
      <c r="CF9" s="321"/>
      <c r="CG9" s="321"/>
      <c r="CH9" s="321"/>
      <c r="CI9" s="321"/>
      <c r="CJ9" s="321"/>
      <c r="CK9" s="321"/>
      <c r="CL9" s="321"/>
      <c r="CM9" s="321"/>
      <c r="CN9" s="321"/>
      <c r="CO9" s="321"/>
      <c r="CP9" s="321"/>
      <c r="CQ9" s="321"/>
      <c r="CR9" s="321"/>
      <c r="CS9" s="321"/>
      <c r="CT9" s="321"/>
    </row>
    <row r="10" spans="1:113" ht="15.75" thickBot="1" x14ac:dyDescent="0.3"/>
    <row r="11" spans="1:113" x14ac:dyDescent="0.25">
      <c r="B11" s="477" t="s">
        <v>256</v>
      </c>
      <c r="C11" s="719" t="e">
        <f>'Performance Scoring'!F83</f>
        <v>#DIV/0!</v>
      </c>
      <c r="D11" s="720"/>
      <c r="E11" s="720"/>
      <c r="F11" s="720"/>
      <c r="G11" s="720"/>
      <c r="H11" s="721"/>
    </row>
    <row r="12" spans="1:113" x14ac:dyDescent="0.25">
      <c r="B12" s="407" t="s">
        <v>257</v>
      </c>
      <c r="C12" s="722">
        <f>'Performance Scoring'!F87</f>
        <v>0</v>
      </c>
      <c r="D12" s="723"/>
      <c r="E12" s="723"/>
      <c r="F12" s="723"/>
      <c r="G12" s="723"/>
      <c r="H12" s="724"/>
    </row>
    <row r="13" spans="1:113" ht="30" x14ac:dyDescent="0.25">
      <c r="B13" s="407" t="s">
        <v>258</v>
      </c>
      <c r="C13" s="722">
        <f>'Renewal Application'!H101</f>
        <v>0</v>
      </c>
      <c r="D13" s="723"/>
      <c r="E13" s="723"/>
      <c r="F13" s="723"/>
      <c r="G13" s="723"/>
      <c r="H13" s="724"/>
    </row>
    <row r="14" spans="1:113" x14ac:dyDescent="0.25">
      <c r="B14" s="407" t="s">
        <v>259</v>
      </c>
      <c r="C14" s="722">
        <f>'Narrative Scoring'!E28</f>
        <v>0</v>
      </c>
      <c r="D14" s="723"/>
      <c r="E14" s="723"/>
      <c r="F14" s="723"/>
      <c r="G14" s="723"/>
      <c r="H14" s="724"/>
    </row>
    <row r="15" spans="1:113" ht="15.75" thickBot="1" x14ac:dyDescent="0.3">
      <c r="B15" s="408" t="s">
        <v>260</v>
      </c>
      <c r="C15" s="725" t="e">
        <f>SUM(C11:H14)</f>
        <v>#DIV/0!</v>
      </c>
      <c r="D15" s="725"/>
      <c r="E15" s="725"/>
      <c r="F15" s="725"/>
      <c r="G15" s="725"/>
      <c r="H15" s="726"/>
    </row>
  </sheetData>
  <sheetProtection algorithmName="SHA-512" hashValue="dGcg1fiFjuJstewll1rJ4W1KqRDmEkeIN5o1hwLNNbXy+jNrWZTrn9dc4aqfWGQDzE07UbjSycZrva/qSJYAlw==" saltValue="1OQ2RLZ05ha0M0+7wHvylw==" spinCount="100000" sheet="1" selectLockedCells="1"/>
  <mergeCells count="17">
    <mergeCell ref="C11:H11"/>
    <mergeCell ref="C12:H12"/>
    <mergeCell ref="C13:H13"/>
    <mergeCell ref="C14:H14"/>
    <mergeCell ref="C15:H15"/>
    <mergeCell ref="C7:H7"/>
    <mergeCell ref="C8:H8"/>
    <mergeCell ref="B5:H5"/>
    <mergeCell ref="C6:D6"/>
    <mergeCell ref="E6:F6"/>
    <mergeCell ref="G6:H6"/>
    <mergeCell ref="C4:D4"/>
    <mergeCell ref="F4:H4"/>
    <mergeCell ref="B1:H1"/>
    <mergeCell ref="B2:H2"/>
    <mergeCell ref="C3:D3"/>
    <mergeCell ref="F3:H3"/>
  </mergeCells>
  <dataValidations count="1">
    <dataValidation type="list" allowBlank="1" showInputMessage="1" showErrorMessage="1" sqref="F3:H3" xr:uid="{19954513-5199-4F74-BFF3-F534280437FF}">
      <formula1>"Non-Profit, Public Housing Authority, Other Unit of Local Government, State Government, Other (please explain)"</formula1>
    </dataValidation>
  </dataValidations>
  <pageMargins left="0.2" right="0.2" top="0.75" bottom="0.5" header="0.3" footer="0.3"/>
  <pageSetup orientation="landscape" r:id="rId1"/>
  <headerFooter>
    <oddHeader xml:space="preserve">&amp;C&amp;"Times New Roman,Bold"&amp;12Oregon Balance of State - OR-505
RENEWAL APPLICATION - 2025/27
</oddHeader>
    <oddFooter xml:space="preserve">&amp;R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758f8c-29c3-43ed-b02b-4e93961f5ebd">
      <Terms xmlns="http://schemas.microsoft.com/office/infopath/2007/PartnerControls"/>
    </lcf76f155ced4ddcb4097134ff3c332f>
    <TaxCatchAll xmlns="85069868-08e0-4c86-ad8f-5531570550f0" xsi:nil="true"/>
    <SharedWithUsers xmlns="85069868-08e0-4c86-ad8f-5531570550f0">
      <UserInfo>
        <DisplayName/>
        <AccountId xsi:nil="true"/>
        <AccountType/>
      </UserInfo>
    </SharedWithUsers>
    <MediaLengthInSeconds xmlns="af758f8c-29c3-43ed-b02b-4e93961f5eb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96EC3E9B130548AB9ECADFE629700B" ma:contentTypeVersion="19" ma:contentTypeDescription="Create a new document." ma:contentTypeScope="" ma:versionID="98be35ee71788a53f86f8d1b32275287">
  <xsd:schema xmlns:xsd="http://www.w3.org/2001/XMLSchema" xmlns:xs="http://www.w3.org/2001/XMLSchema" xmlns:p="http://schemas.microsoft.com/office/2006/metadata/properties" xmlns:ns2="af758f8c-29c3-43ed-b02b-4e93961f5ebd" xmlns:ns3="85069868-08e0-4c86-ad8f-5531570550f0" targetNamespace="http://schemas.microsoft.com/office/2006/metadata/properties" ma:root="true" ma:fieldsID="5daffde9902cf695f28eaba37a9093b5" ns2:_="" ns3:_="">
    <xsd:import namespace="af758f8c-29c3-43ed-b02b-4e93961f5ebd"/>
    <xsd:import namespace="85069868-08e0-4c86-ad8f-5531570550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58f8c-29c3-43ed-b02b-4e93961f5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dbfdad4-022a-49ae-a673-dd470a3ed8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069868-08e0-4c86-ad8f-5531570550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c093065-6dc5-421c-b47a-921b9087c8dc}" ma:internalName="TaxCatchAll" ma:showField="CatchAllData" ma:web="85069868-08e0-4c86-ad8f-5531570550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705FE4-B01C-4FBB-AD6A-79839CEC9B9D}">
  <ds:schemaRefs>
    <ds:schemaRef ds:uri="http://schemas.microsoft.com/sharepoint/v3/contenttype/forms"/>
  </ds:schemaRefs>
</ds:datastoreItem>
</file>

<file path=customXml/itemProps2.xml><?xml version="1.0" encoding="utf-8"?>
<ds:datastoreItem xmlns:ds="http://schemas.openxmlformats.org/officeDocument/2006/customXml" ds:itemID="{A888FF00-E307-4D1C-93CF-09561ACFF083}">
  <ds:schemaRefs>
    <ds:schemaRef ds:uri="http://schemas.microsoft.com/office/2006/metadata/properties"/>
    <ds:schemaRef ds:uri="http://schemas.microsoft.com/office/infopath/2007/PartnerControls"/>
    <ds:schemaRef ds:uri="af758f8c-29c3-43ed-b02b-4e93961f5ebd"/>
    <ds:schemaRef ds:uri="85069868-08e0-4c86-ad8f-5531570550f0"/>
    <ds:schemaRef ds:uri="d3bf77a9-b9b8-455a-a66d-1f0d2edff839"/>
    <ds:schemaRef ds:uri="bb2b60a7-5dab-42ce-8740-d81a0330ee37"/>
  </ds:schemaRefs>
</ds:datastoreItem>
</file>

<file path=customXml/itemProps3.xml><?xml version="1.0" encoding="utf-8"?>
<ds:datastoreItem xmlns:ds="http://schemas.openxmlformats.org/officeDocument/2006/customXml" ds:itemID="{ADD8B6A9-37B1-4903-A270-CF999C0CFE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58f8c-29c3-43ed-b02b-4e93961f5ebd"/>
    <ds:schemaRef ds:uri="85069868-08e0-4c86-ad8f-553157055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Renewal Application</vt:lpstr>
      <vt:lpstr>Performance Scoring</vt:lpstr>
      <vt:lpstr>Narrative Scoring</vt:lpstr>
      <vt:lpstr>Final Score Cover Sheet</vt:lpstr>
      <vt:lpstr>'Renewal Application'!OLE_LINK1</vt:lpstr>
      <vt:lpstr>'Final Score Cover Sheet'!Print_Area</vt:lpstr>
      <vt:lpstr>'Performance Scoring'!Print_Area</vt:lpstr>
      <vt:lpstr>'Renewal Application'!Print_Area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dc:creator>
  <cp:keywords/>
  <dc:description/>
  <cp:lastModifiedBy>David Mulig</cp:lastModifiedBy>
  <cp:revision/>
  <cp:lastPrinted>2024-08-30T18:25:21Z</cp:lastPrinted>
  <dcterms:created xsi:type="dcterms:W3CDTF">2020-05-18T21:29:27Z</dcterms:created>
  <dcterms:modified xsi:type="dcterms:W3CDTF">2024-09-05T21:08:26Z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0x0101007FCC901EA5131A42BFF048C767B550EB</vt:lpwstr>
  </property>
  <property fmtid="{D5CDD505-2E9C-101B-9397-08002B2CF9AE}" pid="3" name="Order">
    <vt:r8>2449400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